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ctrlProps/ctrlProp9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10.xml" ContentType="application/vnd.ms-excel.controlproperties+xml"/>
  <Override PartName="/xl/drawings/drawing4.xml" ContentType="application/vnd.openxmlformats-officedocument.drawing+xml"/>
  <Override PartName="/xl/ctrlProps/ctrlProp11.xml" ContentType="application/vnd.ms-excel.controlproperties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drawings/drawing8.xml" ContentType="application/vnd.openxmlformats-officedocument.drawing+xml"/>
  <Override PartName="/xl/charts/chart2.xml" ContentType="application/vnd.openxmlformats-officedocument.drawingml.chart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e610_000\Documents\FHI\Resource Links\Best practices guide\Tools\"/>
    </mc:Choice>
  </mc:AlternateContent>
  <bookViews>
    <workbookView xWindow="0" yWindow="0" windowWidth="28800" windowHeight="11835"/>
  </bookViews>
  <sheets>
    <sheet name="Home Page" sheetId="2" r:id="rId1"/>
    <sheet name="Costs per Procedure" sheetId="1" r:id="rId2"/>
    <sheet name="Monthly Procedures" sheetId="4" r:id="rId3"/>
    <sheet name="RTK Estimation" sheetId="12" r:id="rId4"/>
    <sheet name="Consumption of Commodities" sheetId="5" r:id="rId5"/>
    <sheet name="End of Month Inventory" sheetId="3" r:id="rId6"/>
    <sheet name="Graph Monthly Procedures" sheetId="7" r:id="rId7"/>
    <sheet name="Graph Cons Disposable Kits" sheetId="8" r:id="rId8"/>
    <sheet name="Graph Inventory Disposable Kits" sheetId="9" r:id="rId9"/>
  </sheets>
  <calcPr calcId="152511"/>
</workbook>
</file>

<file path=xl/calcChain.xml><?xml version="1.0" encoding="utf-8"?>
<calcChain xmlns="http://schemas.openxmlformats.org/spreadsheetml/2006/main">
  <c r="F26" i="12" l="1"/>
  <c r="G26" i="12" s="1"/>
  <c r="E26" i="12"/>
  <c r="A26" i="12"/>
  <c r="E25" i="12"/>
  <c r="F25" i="12" s="1"/>
  <c r="E24" i="12"/>
  <c r="F24" i="12" s="1"/>
  <c r="G24" i="12" s="1"/>
  <c r="A24" i="12"/>
  <c r="G25" i="12" l="1"/>
  <c r="H24" i="12"/>
  <c r="L24" i="12" s="1"/>
  <c r="K24" i="12"/>
  <c r="I24" i="12"/>
  <c r="M24" i="12" s="1"/>
  <c r="N26" i="12"/>
  <c r="L26" i="12"/>
  <c r="J26" i="12"/>
  <c r="H26" i="12"/>
  <c r="M26" i="12"/>
  <c r="K26" i="12"/>
  <c r="I26" i="12"/>
  <c r="A25" i="12"/>
  <c r="N24" i="12" l="1"/>
  <c r="J24" i="12"/>
  <c r="K25" i="12"/>
  <c r="K27" i="12" s="1"/>
  <c r="E18" i="12" s="1"/>
  <c r="I25" i="12"/>
  <c r="M25" i="12" s="1"/>
  <c r="M27" i="12" s="1"/>
  <c r="E20" i="12" s="1"/>
  <c r="H25" i="12"/>
  <c r="L25" i="12" s="1"/>
  <c r="J25" i="12" l="1"/>
  <c r="N25" i="12"/>
  <c r="N27" i="12" s="1"/>
  <c r="E21" i="12" s="1"/>
  <c r="L27" i="12"/>
  <c r="E19" i="12" s="1"/>
  <c r="AQ75" i="5" a="1"/>
  <c r="AQ75" i="5" s="1"/>
  <c r="AQ7" i="5" s="1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J21" i="1"/>
  <c r="M21" i="1" s="1"/>
  <c r="J20" i="1"/>
  <c r="K20" i="1" s="1"/>
  <c r="N20" i="1" s="1"/>
  <c r="J19" i="1"/>
  <c r="M19" i="1" s="1"/>
  <c r="M20" i="1"/>
  <c r="J51" i="1"/>
  <c r="M51" i="1" s="1"/>
  <c r="J52" i="1"/>
  <c r="M52" i="1" s="1"/>
  <c r="J53" i="1"/>
  <c r="M53" i="1" s="1"/>
  <c r="J54" i="1"/>
  <c r="M54" i="1" s="1"/>
  <c r="J55" i="1"/>
  <c r="M55" i="1" s="1"/>
  <c r="J56" i="1"/>
  <c r="M56" i="1" s="1"/>
  <c r="J57" i="1"/>
  <c r="M57" i="1" s="1"/>
  <c r="J58" i="1"/>
  <c r="M58" i="1" s="1"/>
  <c r="J59" i="1"/>
  <c r="M59" i="1" s="1"/>
  <c r="J60" i="1"/>
  <c r="M60" i="1" s="1"/>
  <c r="J61" i="1"/>
  <c r="M61" i="1" s="1"/>
  <c r="J62" i="1"/>
  <c r="J63" i="1"/>
  <c r="M63" i="1" s="1"/>
  <c r="J64" i="1"/>
  <c r="J65" i="1"/>
  <c r="M65" i="1" s="1"/>
  <c r="J66" i="1"/>
  <c r="J67" i="1"/>
  <c r="M67" i="1" s="1"/>
  <c r="J68" i="1"/>
  <c r="J69" i="1"/>
  <c r="M69" i="1" s="1"/>
  <c r="J70" i="1"/>
  <c r="J71" i="1"/>
  <c r="M71" i="1" s="1"/>
  <c r="J72" i="1"/>
  <c r="J73" i="1"/>
  <c r="M73" i="1" s="1"/>
  <c r="J74" i="1"/>
  <c r="J75" i="1"/>
  <c r="M75" i="1" s="1"/>
  <c r="J76" i="1"/>
  <c r="J77" i="1"/>
  <c r="M77" i="1" s="1"/>
  <c r="J78" i="1"/>
  <c r="J79" i="1"/>
  <c r="M79" i="1" s="1"/>
  <c r="J80" i="1"/>
  <c r="J81" i="1"/>
  <c r="M81" i="1" s="1"/>
  <c r="J82" i="1"/>
  <c r="J83" i="1"/>
  <c r="M83" i="1" s="1"/>
  <c r="J84" i="1"/>
  <c r="J50" i="1"/>
  <c r="M50" i="1" s="1"/>
  <c r="J35" i="1"/>
  <c r="M35" i="1" s="1"/>
  <c r="J36" i="1"/>
  <c r="M36" i="1" s="1"/>
  <c r="J37" i="1"/>
  <c r="M37" i="1" s="1"/>
  <c r="J38" i="1"/>
  <c r="M38" i="1" s="1"/>
  <c r="J39" i="1"/>
  <c r="M39" i="1" s="1"/>
  <c r="J40" i="1"/>
  <c r="M40" i="1" s="1"/>
  <c r="J41" i="1"/>
  <c r="M41" i="1" s="1"/>
  <c r="J42" i="1"/>
  <c r="M42" i="1" s="1"/>
  <c r="J43" i="1"/>
  <c r="M43" i="1" s="1"/>
  <c r="J44" i="1"/>
  <c r="M44" i="1" s="1"/>
  <c r="J45" i="1"/>
  <c r="M45" i="1" s="1"/>
  <c r="J46" i="1"/>
  <c r="M46" i="1" s="1"/>
  <c r="J47" i="1"/>
  <c r="M47" i="1" s="1"/>
  <c r="J48" i="1"/>
  <c r="M48" i="1" s="1"/>
  <c r="J49" i="1"/>
  <c r="M49" i="1" s="1"/>
  <c r="J34" i="1"/>
  <c r="M34" i="1" s="1"/>
  <c r="J23" i="1"/>
  <c r="M23" i="1" s="1"/>
  <c r="J24" i="1"/>
  <c r="M24" i="1" s="1"/>
  <c r="J25" i="1"/>
  <c r="M25" i="1" s="1"/>
  <c r="J26" i="1"/>
  <c r="M26" i="1" s="1"/>
  <c r="J27" i="1"/>
  <c r="M27" i="1" s="1"/>
  <c r="J28" i="1"/>
  <c r="M28" i="1" s="1"/>
  <c r="J29" i="1"/>
  <c r="M29" i="1" s="1"/>
  <c r="J30" i="1"/>
  <c r="M30" i="1" s="1"/>
  <c r="J31" i="1"/>
  <c r="M31" i="1" s="1"/>
  <c r="J32" i="1"/>
  <c r="M32" i="1" s="1"/>
  <c r="J33" i="1"/>
  <c r="M33" i="1" s="1"/>
  <c r="J22" i="1"/>
  <c r="M22" i="1" s="1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74" i="3" s="1"/>
  <c r="BV75" i="5" l="1"/>
  <c r="BV66" i="5" s="1"/>
  <c r="BN75" i="5"/>
  <c r="BN67" i="5" s="1"/>
  <c r="BF75" i="5"/>
  <c r="BF67" i="5" s="1"/>
  <c r="AX75" i="5"/>
  <c r="AX67" i="5" s="1"/>
  <c r="BZ75" i="5"/>
  <c r="BZ66" i="5" s="1"/>
  <c r="BR75" i="5"/>
  <c r="BR67" i="5" s="1"/>
  <c r="BJ75" i="5"/>
  <c r="BJ67" i="5" s="1"/>
  <c r="BB75" i="5"/>
  <c r="BB67" i="5" s="1"/>
  <c r="AT75" i="5"/>
  <c r="AT67" i="5" s="1"/>
  <c r="BX75" i="5"/>
  <c r="BT75" i="5"/>
  <c r="BP75" i="5"/>
  <c r="BL75" i="5"/>
  <c r="BH75" i="5"/>
  <c r="BD75" i="5"/>
  <c r="AZ75" i="5"/>
  <c r="AV75" i="5"/>
  <c r="AR75" i="5"/>
  <c r="BZ73" i="5"/>
  <c r="BV73" i="5"/>
  <c r="BR73" i="5"/>
  <c r="BN73" i="5"/>
  <c r="BJ73" i="5"/>
  <c r="BF73" i="5"/>
  <c r="BB73" i="5"/>
  <c r="AX73" i="5"/>
  <c r="AT73" i="5"/>
  <c r="BZ72" i="5"/>
  <c r="BV72" i="5"/>
  <c r="BR72" i="5"/>
  <c r="BN72" i="5"/>
  <c r="BJ72" i="5"/>
  <c r="BF72" i="5"/>
  <c r="BB72" i="5"/>
  <c r="AX72" i="5"/>
  <c r="AT72" i="5"/>
  <c r="BZ71" i="5"/>
  <c r="BV71" i="5"/>
  <c r="BR71" i="5"/>
  <c r="BN71" i="5"/>
  <c r="BJ71" i="5"/>
  <c r="BF71" i="5"/>
  <c r="BB71" i="5"/>
  <c r="AX71" i="5"/>
  <c r="AT71" i="5"/>
  <c r="BZ70" i="5"/>
  <c r="BV70" i="5"/>
  <c r="BR70" i="5"/>
  <c r="BN70" i="5"/>
  <c r="BJ70" i="5"/>
  <c r="BF70" i="5"/>
  <c r="BB70" i="5"/>
  <c r="AX70" i="5"/>
  <c r="AT70" i="5"/>
  <c r="BZ69" i="5"/>
  <c r="BV69" i="5"/>
  <c r="BR69" i="5"/>
  <c r="BN69" i="5"/>
  <c r="BJ69" i="5"/>
  <c r="BF69" i="5"/>
  <c r="BB69" i="5"/>
  <c r="AX69" i="5"/>
  <c r="AT69" i="5"/>
  <c r="BZ68" i="5"/>
  <c r="BV68" i="5"/>
  <c r="BR68" i="5"/>
  <c r="BN68" i="5"/>
  <c r="BJ68" i="5"/>
  <c r="BF68" i="5"/>
  <c r="BB68" i="5"/>
  <c r="AX68" i="5"/>
  <c r="AT68" i="5"/>
  <c r="BZ67" i="5"/>
  <c r="BV6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R8" i="5"/>
  <c r="BR9" i="5"/>
  <c r="BR10" i="5"/>
  <c r="BR11" i="5"/>
  <c r="BR12" i="5"/>
  <c r="BR13" i="5"/>
  <c r="BR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N8" i="5"/>
  <c r="BN9" i="5"/>
  <c r="BN10" i="5"/>
  <c r="BN11" i="5"/>
  <c r="BN12" i="5"/>
  <c r="BN13" i="5"/>
  <c r="BN14" i="5"/>
  <c r="BN15" i="5"/>
  <c r="BN16" i="5"/>
  <c r="BN17" i="5"/>
  <c r="BN18" i="5"/>
  <c r="BN19" i="5"/>
  <c r="BN20" i="5"/>
  <c r="BN21" i="5"/>
  <c r="BN22" i="5"/>
  <c r="BN23" i="5"/>
  <c r="BN24" i="5"/>
  <c r="BN25" i="5"/>
  <c r="BN26" i="5"/>
  <c r="BN27" i="5"/>
  <c r="BN28" i="5"/>
  <c r="BN29" i="5"/>
  <c r="BN30" i="5"/>
  <c r="BN31" i="5"/>
  <c r="BN32" i="5"/>
  <c r="BN33" i="5"/>
  <c r="BN34" i="5"/>
  <c r="BN35" i="5"/>
  <c r="BN36" i="5"/>
  <c r="BN37" i="5"/>
  <c r="BN38" i="5"/>
  <c r="BN39" i="5"/>
  <c r="BN40" i="5"/>
  <c r="BN41" i="5"/>
  <c r="BN42" i="5"/>
  <c r="BN43" i="5"/>
  <c r="BN44" i="5"/>
  <c r="BN45" i="5"/>
  <c r="BN46" i="5"/>
  <c r="BN47" i="5"/>
  <c r="BN48" i="5"/>
  <c r="BN49" i="5"/>
  <c r="BN50" i="5"/>
  <c r="BN51" i="5"/>
  <c r="BN52" i="5"/>
  <c r="BN53" i="5"/>
  <c r="BN54" i="5"/>
  <c r="BN55" i="5"/>
  <c r="BN56" i="5"/>
  <c r="BN57" i="5"/>
  <c r="BN58" i="5"/>
  <c r="BN59" i="5"/>
  <c r="BN60" i="5"/>
  <c r="BN61" i="5"/>
  <c r="BN62" i="5"/>
  <c r="BN63" i="5"/>
  <c r="BN64" i="5"/>
  <c r="BN65" i="5"/>
  <c r="BN66" i="5"/>
  <c r="BJ8" i="5"/>
  <c r="BJ9" i="5"/>
  <c r="BJ10" i="5"/>
  <c r="BJ11" i="5"/>
  <c r="BJ12" i="5"/>
  <c r="BJ13" i="5"/>
  <c r="BJ14" i="5"/>
  <c r="BJ15" i="5"/>
  <c r="BJ16" i="5"/>
  <c r="BJ17" i="5"/>
  <c r="BJ18" i="5"/>
  <c r="BJ19" i="5"/>
  <c r="BJ20" i="5"/>
  <c r="BJ21" i="5"/>
  <c r="BJ22" i="5"/>
  <c r="BJ23" i="5"/>
  <c r="BJ24" i="5"/>
  <c r="BJ25" i="5"/>
  <c r="BJ26" i="5"/>
  <c r="BJ27" i="5"/>
  <c r="BJ28" i="5"/>
  <c r="BJ29" i="5"/>
  <c r="BJ30" i="5"/>
  <c r="BJ31" i="5"/>
  <c r="BJ32" i="5"/>
  <c r="BJ33" i="5"/>
  <c r="BJ34" i="5"/>
  <c r="BJ35" i="5"/>
  <c r="BJ36" i="5"/>
  <c r="BJ37" i="5"/>
  <c r="BJ38" i="5"/>
  <c r="BJ39" i="5"/>
  <c r="BJ40" i="5"/>
  <c r="BJ41" i="5"/>
  <c r="BJ42" i="5"/>
  <c r="BJ43" i="5"/>
  <c r="BJ44" i="5"/>
  <c r="BJ45" i="5"/>
  <c r="BJ46" i="5"/>
  <c r="BJ47" i="5"/>
  <c r="BJ48" i="5"/>
  <c r="BJ49" i="5"/>
  <c r="BJ50" i="5"/>
  <c r="BJ51" i="5"/>
  <c r="BJ52" i="5"/>
  <c r="BJ53" i="5"/>
  <c r="BJ54" i="5"/>
  <c r="BJ55" i="5"/>
  <c r="BJ56" i="5"/>
  <c r="BJ57" i="5"/>
  <c r="BJ58" i="5"/>
  <c r="BJ59" i="5"/>
  <c r="BJ60" i="5"/>
  <c r="BJ61" i="5"/>
  <c r="BJ62" i="5"/>
  <c r="BJ63" i="5"/>
  <c r="BJ64" i="5"/>
  <c r="BJ65" i="5"/>
  <c r="BJ66" i="5"/>
  <c r="BF8" i="5"/>
  <c r="BF9" i="5"/>
  <c r="BF10" i="5"/>
  <c r="BF11" i="5"/>
  <c r="BF12" i="5"/>
  <c r="BF13" i="5"/>
  <c r="BF14" i="5"/>
  <c r="BF15" i="5"/>
  <c r="BF16" i="5"/>
  <c r="BF17" i="5"/>
  <c r="BF18" i="5"/>
  <c r="BF19" i="5"/>
  <c r="BF20" i="5"/>
  <c r="BF21" i="5"/>
  <c r="BF22" i="5"/>
  <c r="BF23" i="5"/>
  <c r="BF24" i="5"/>
  <c r="BF25" i="5"/>
  <c r="BF26" i="5"/>
  <c r="BF27" i="5"/>
  <c r="BF28" i="5"/>
  <c r="BF29" i="5"/>
  <c r="BF30" i="5"/>
  <c r="BF31" i="5"/>
  <c r="BF32" i="5"/>
  <c r="BF33" i="5"/>
  <c r="BF34" i="5"/>
  <c r="BF35" i="5"/>
  <c r="BF36" i="5"/>
  <c r="BF37" i="5"/>
  <c r="BF38" i="5"/>
  <c r="BF39" i="5"/>
  <c r="BF40" i="5"/>
  <c r="BF41" i="5"/>
  <c r="BF42" i="5"/>
  <c r="BF43" i="5"/>
  <c r="BF44" i="5"/>
  <c r="BF45" i="5"/>
  <c r="BF46" i="5"/>
  <c r="BF47" i="5"/>
  <c r="BF48" i="5"/>
  <c r="BF49" i="5"/>
  <c r="BF50" i="5"/>
  <c r="BF51" i="5"/>
  <c r="BF52" i="5"/>
  <c r="BF53" i="5"/>
  <c r="BF54" i="5"/>
  <c r="BF55" i="5"/>
  <c r="BF56" i="5"/>
  <c r="BF57" i="5"/>
  <c r="BF58" i="5"/>
  <c r="BF59" i="5"/>
  <c r="BF60" i="5"/>
  <c r="BF61" i="5"/>
  <c r="BF62" i="5"/>
  <c r="BF63" i="5"/>
  <c r="BF64" i="5"/>
  <c r="BF65" i="5"/>
  <c r="BF66" i="5"/>
  <c r="BB8" i="5"/>
  <c r="BB9" i="5"/>
  <c r="BB10" i="5"/>
  <c r="BB11" i="5"/>
  <c r="BB12" i="5"/>
  <c r="BB13" i="5"/>
  <c r="BB14" i="5"/>
  <c r="BB15" i="5"/>
  <c r="BB16" i="5"/>
  <c r="BB17" i="5"/>
  <c r="BB18" i="5"/>
  <c r="BB19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32" i="5"/>
  <c r="BB33" i="5"/>
  <c r="BB34" i="5"/>
  <c r="BB35" i="5"/>
  <c r="BB36" i="5"/>
  <c r="BB37" i="5"/>
  <c r="BB38" i="5"/>
  <c r="BB39" i="5"/>
  <c r="BB40" i="5"/>
  <c r="BB41" i="5"/>
  <c r="BB42" i="5"/>
  <c r="BB43" i="5"/>
  <c r="BB44" i="5"/>
  <c r="BB45" i="5"/>
  <c r="BB46" i="5"/>
  <c r="BB47" i="5"/>
  <c r="BB48" i="5"/>
  <c r="BB49" i="5"/>
  <c r="BB50" i="5"/>
  <c r="BB51" i="5"/>
  <c r="BB52" i="5"/>
  <c r="BB53" i="5"/>
  <c r="BB54" i="5"/>
  <c r="BB55" i="5"/>
  <c r="BB56" i="5"/>
  <c r="BB57" i="5"/>
  <c r="BB58" i="5"/>
  <c r="BB59" i="5"/>
  <c r="BB60" i="5"/>
  <c r="BB61" i="5"/>
  <c r="BB62" i="5"/>
  <c r="BB63" i="5"/>
  <c r="BB64" i="5"/>
  <c r="BB65" i="5"/>
  <c r="BB66" i="5"/>
  <c r="AX8" i="5"/>
  <c r="AX9" i="5"/>
  <c r="AX10" i="5"/>
  <c r="AX11" i="5"/>
  <c r="AX12" i="5"/>
  <c r="AX13" i="5"/>
  <c r="AX14" i="5"/>
  <c r="AX15" i="5"/>
  <c r="AX16" i="5"/>
  <c r="AX17" i="5"/>
  <c r="AX18" i="5"/>
  <c r="AX19" i="5"/>
  <c r="AX20" i="5"/>
  <c r="AX21" i="5"/>
  <c r="AX22" i="5"/>
  <c r="AX23" i="5"/>
  <c r="AX24" i="5"/>
  <c r="AX25" i="5"/>
  <c r="AX26" i="5"/>
  <c r="AX27" i="5"/>
  <c r="AX28" i="5"/>
  <c r="AX29" i="5"/>
  <c r="AX30" i="5"/>
  <c r="AX31" i="5"/>
  <c r="AX32" i="5"/>
  <c r="AX33" i="5"/>
  <c r="AX34" i="5"/>
  <c r="AX35" i="5"/>
  <c r="AX36" i="5"/>
  <c r="AX37" i="5"/>
  <c r="AX38" i="5"/>
  <c r="AX39" i="5"/>
  <c r="AX40" i="5"/>
  <c r="AX41" i="5"/>
  <c r="AX42" i="5"/>
  <c r="AX43" i="5"/>
  <c r="AX44" i="5"/>
  <c r="AX45" i="5"/>
  <c r="AX46" i="5"/>
  <c r="AX47" i="5"/>
  <c r="AX48" i="5"/>
  <c r="AX49" i="5"/>
  <c r="AX50" i="5"/>
  <c r="AX51" i="5"/>
  <c r="AX52" i="5"/>
  <c r="AX53" i="5"/>
  <c r="AX54" i="5"/>
  <c r="AX55" i="5"/>
  <c r="AX56" i="5"/>
  <c r="AX57" i="5"/>
  <c r="AX58" i="5"/>
  <c r="AX59" i="5"/>
  <c r="AX60" i="5"/>
  <c r="AX61" i="5"/>
  <c r="AX62" i="5"/>
  <c r="AX63" i="5"/>
  <c r="AX64" i="5"/>
  <c r="AX65" i="5"/>
  <c r="AX66" i="5"/>
  <c r="AT8" i="5"/>
  <c r="AT9" i="5"/>
  <c r="AT10" i="5"/>
  <c r="AT11" i="5"/>
  <c r="AT12" i="5"/>
  <c r="AT13" i="5"/>
  <c r="AT14" i="5"/>
  <c r="AT15" i="5"/>
  <c r="AT16" i="5"/>
  <c r="AT17" i="5"/>
  <c r="AT18" i="5"/>
  <c r="AT19" i="5"/>
  <c r="AT20" i="5"/>
  <c r="AT21" i="5"/>
  <c r="AT22" i="5"/>
  <c r="AT23" i="5"/>
  <c r="AT24" i="5"/>
  <c r="AT25" i="5"/>
  <c r="AT26" i="5"/>
  <c r="AT27" i="5"/>
  <c r="AT28" i="5"/>
  <c r="AT29" i="5"/>
  <c r="AT30" i="5"/>
  <c r="AT31" i="5"/>
  <c r="AT32" i="5"/>
  <c r="AT33" i="5"/>
  <c r="AT34" i="5"/>
  <c r="AT35" i="5"/>
  <c r="AT36" i="5"/>
  <c r="AT37" i="5"/>
  <c r="AT38" i="5"/>
  <c r="AT39" i="5"/>
  <c r="AT40" i="5"/>
  <c r="AT41" i="5"/>
  <c r="AT42" i="5"/>
  <c r="AT43" i="5"/>
  <c r="AT44" i="5"/>
  <c r="AT45" i="5"/>
  <c r="AT46" i="5"/>
  <c r="AT47" i="5"/>
  <c r="AT48" i="5"/>
  <c r="AT49" i="5"/>
  <c r="AT50" i="5"/>
  <c r="AT51" i="5"/>
  <c r="AT52" i="5"/>
  <c r="AT53" i="5"/>
  <c r="AT54" i="5"/>
  <c r="AT55" i="5"/>
  <c r="AT56" i="5"/>
  <c r="AT57" i="5"/>
  <c r="AT58" i="5"/>
  <c r="AT59" i="5"/>
  <c r="AT60" i="5"/>
  <c r="AT61" i="5"/>
  <c r="AT62" i="5"/>
  <c r="AT63" i="5"/>
  <c r="AT64" i="5"/>
  <c r="AT65" i="5"/>
  <c r="AT66" i="5"/>
  <c r="AQ8" i="5"/>
  <c r="AQ11" i="5"/>
  <c r="AQ12" i="5"/>
  <c r="AQ13" i="5"/>
  <c r="AQ14" i="5"/>
  <c r="AQ10" i="5"/>
  <c r="AQ9" i="5"/>
  <c r="AQ15" i="5"/>
  <c r="AQ16" i="5"/>
  <c r="AQ17" i="5"/>
  <c r="AQ18" i="5"/>
  <c r="AQ19" i="5"/>
  <c r="AQ20" i="5"/>
  <c r="AQ21" i="5"/>
  <c r="AQ22" i="5"/>
  <c r="AQ23" i="5"/>
  <c r="AQ24" i="5"/>
  <c r="AQ25" i="5"/>
  <c r="AQ26" i="5"/>
  <c r="AQ27" i="5"/>
  <c r="AQ28" i="5"/>
  <c r="AQ29" i="5"/>
  <c r="AQ30" i="5"/>
  <c r="AQ31" i="5"/>
  <c r="AQ32" i="5"/>
  <c r="AQ33" i="5"/>
  <c r="AQ34" i="5"/>
  <c r="AQ35" i="5"/>
  <c r="AQ36" i="5"/>
  <c r="AQ37" i="5"/>
  <c r="AQ38" i="5"/>
  <c r="AQ39" i="5"/>
  <c r="AQ40" i="5"/>
  <c r="AQ41" i="5"/>
  <c r="AQ42" i="5"/>
  <c r="AQ43" i="5"/>
  <c r="AQ44" i="5"/>
  <c r="AQ45" i="5"/>
  <c r="AQ46" i="5"/>
  <c r="AQ47" i="5"/>
  <c r="AQ48" i="5"/>
  <c r="AQ49" i="5"/>
  <c r="AQ50" i="5"/>
  <c r="AQ51" i="5"/>
  <c r="AQ52" i="5"/>
  <c r="AQ53" i="5"/>
  <c r="AQ54" i="5"/>
  <c r="AQ55" i="5"/>
  <c r="AQ56" i="5"/>
  <c r="AQ57" i="5"/>
  <c r="AQ58" i="5"/>
  <c r="AQ59" i="5"/>
  <c r="AQ60" i="5"/>
  <c r="AQ61" i="5"/>
  <c r="AQ62" i="5"/>
  <c r="AQ63" i="5"/>
  <c r="AQ64" i="5"/>
  <c r="AQ65" i="5"/>
  <c r="AQ66" i="5"/>
  <c r="AQ67" i="5"/>
  <c r="AQ68" i="5"/>
  <c r="AQ69" i="5"/>
  <c r="AQ70" i="5"/>
  <c r="AQ71" i="5"/>
  <c r="AQ72" i="5"/>
  <c r="BZ7" i="5"/>
  <c r="BV7" i="5"/>
  <c r="BR7" i="5"/>
  <c r="BN7" i="5"/>
  <c r="BJ7" i="5"/>
  <c r="BF7" i="5"/>
  <c r="BB7" i="5"/>
  <c r="AX7" i="5"/>
  <c r="AT7" i="5"/>
  <c r="AQ73" i="5"/>
  <c r="BY75" i="5"/>
  <c r="BW75" i="5"/>
  <c r="BU75" i="5"/>
  <c r="BS75" i="5"/>
  <c r="BQ75" i="5"/>
  <c r="BO75" i="5"/>
  <c r="BM75" i="5"/>
  <c r="BK75" i="5"/>
  <c r="BI75" i="5"/>
  <c r="BG75" i="5"/>
  <c r="BE75" i="5"/>
  <c r="BC75" i="5"/>
  <c r="BA75" i="5"/>
  <c r="AY75" i="5"/>
  <c r="AW75" i="5"/>
  <c r="AU75" i="5"/>
  <c r="AS75" i="5"/>
  <c r="K7" i="5"/>
  <c r="J7" i="5"/>
  <c r="K21" i="1"/>
  <c r="N21" i="1" s="1"/>
  <c r="K19" i="1"/>
  <c r="N19" i="1" s="1"/>
  <c r="K83" i="1"/>
  <c r="N83" i="1" s="1"/>
  <c r="K81" i="1"/>
  <c r="N81" i="1" s="1"/>
  <c r="K79" i="1"/>
  <c r="N79" i="1" s="1"/>
  <c r="K77" i="1"/>
  <c r="N77" i="1" s="1"/>
  <c r="K75" i="1"/>
  <c r="N75" i="1" s="1"/>
  <c r="K73" i="1"/>
  <c r="N73" i="1" s="1"/>
  <c r="K71" i="1"/>
  <c r="N71" i="1" s="1"/>
  <c r="K69" i="1"/>
  <c r="N69" i="1" s="1"/>
  <c r="K67" i="1"/>
  <c r="N67" i="1" s="1"/>
  <c r="K65" i="1"/>
  <c r="N65" i="1" s="1"/>
  <c r="K63" i="1"/>
  <c r="N63" i="1" s="1"/>
  <c r="K61" i="1"/>
  <c r="N61" i="1" s="1"/>
  <c r="K59" i="1"/>
  <c r="N59" i="1" s="1"/>
  <c r="K57" i="1"/>
  <c r="N57" i="1" s="1"/>
  <c r="K55" i="1"/>
  <c r="N55" i="1" s="1"/>
  <c r="K53" i="1"/>
  <c r="N53" i="1" s="1"/>
  <c r="K51" i="1"/>
  <c r="N51" i="1" s="1"/>
  <c r="K49" i="1"/>
  <c r="N49" i="1" s="1"/>
  <c r="K47" i="1"/>
  <c r="N47" i="1" s="1"/>
  <c r="K45" i="1"/>
  <c r="N45" i="1" s="1"/>
  <c r="K43" i="1"/>
  <c r="N43" i="1" s="1"/>
  <c r="K41" i="1"/>
  <c r="N41" i="1" s="1"/>
  <c r="K39" i="1"/>
  <c r="N39" i="1" s="1"/>
  <c r="K37" i="1"/>
  <c r="N37" i="1" s="1"/>
  <c r="K35" i="1"/>
  <c r="N35" i="1" s="1"/>
  <c r="K33" i="1"/>
  <c r="N33" i="1" s="1"/>
  <c r="K31" i="1"/>
  <c r="N31" i="1" s="1"/>
  <c r="K29" i="1"/>
  <c r="N29" i="1" s="1"/>
  <c r="K27" i="1"/>
  <c r="N27" i="1" s="1"/>
  <c r="K25" i="1"/>
  <c r="N25" i="1" s="1"/>
  <c r="K23" i="1"/>
  <c r="N23" i="1" s="1"/>
  <c r="L83" i="1"/>
  <c r="O83" i="1" s="1"/>
  <c r="L81" i="1"/>
  <c r="O81" i="1" s="1"/>
  <c r="L79" i="1"/>
  <c r="O79" i="1" s="1"/>
  <c r="L77" i="1"/>
  <c r="O77" i="1" s="1"/>
  <c r="L75" i="1"/>
  <c r="O75" i="1" s="1"/>
  <c r="L73" i="1"/>
  <c r="O73" i="1" s="1"/>
  <c r="L71" i="1"/>
  <c r="O71" i="1" s="1"/>
  <c r="L69" i="1"/>
  <c r="O69" i="1" s="1"/>
  <c r="L67" i="1"/>
  <c r="O67" i="1" s="1"/>
  <c r="L65" i="1"/>
  <c r="O65" i="1" s="1"/>
  <c r="L63" i="1"/>
  <c r="O63" i="1" s="1"/>
  <c r="L61" i="1"/>
  <c r="O61" i="1" s="1"/>
  <c r="L59" i="1"/>
  <c r="O59" i="1" s="1"/>
  <c r="L57" i="1"/>
  <c r="O57" i="1" s="1"/>
  <c r="L55" i="1"/>
  <c r="O55" i="1" s="1"/>
  <c r="L53" i="1"/>
  <c r="O53" i="1" s="1"/>
  <c r="L51" i="1"/>
  <c r="O51" i="1" s="1"/>
  <c r="L49" i="1"/>
  <c r="O49" i="1" s="1"/>
  <c r="L47" i="1"/>
  <c r="O47" i="1" s="1"/>
  <c r="L45" i="1"/>
  <c r="O45" i="1" s="1"/>
  <c r="L43" i="1"/>
  <c r="O43" i="1" s="1"/>
  <c r="L41" i="1"/>
  <c r="O41" i="1" s="1"/>
  <c r="L39" i="1"/>
  <c r="O39" i="1" s="1"/>
  <c r="L37" i="1"/>
  <c r="O37" i="1" s="1"/>
  <c r="L35" i="1"/>
  <c r="O35" i="1" s="1"/>
  <c r="L33" i="1"/>
  <c r="O33" i="1" s="1"/>
  <c r="L31" i="1"/>
  <c r="O31" i="1" s="1"/>
  <c r="L29" i="1"/>
  <c r="O29" i="1" s="1"/>
  <c r="L27" i="1"/>
  <c r="O27" i="1" s="1"/>
  <c r="L25" i="1"/>
  <c r="O25" i="1" s="1"/>
  <c r="L23" i="1"/>
  <c r="O23" i="1" s="1"/>
  <c r="L21" i="1"/>
  <c r="O21" i="1" s="1"/>
  <c r="M84" i="1"/>
  <c r="M82" i="1"/>
  <c r="M80" i="1"/>
  <c r="M78" i="1"/>
  <c r="M76" i="1"/>
  <c r="M74" i="1"/>
  <c r="M72" i="1"/>
  <c r="M70" i="1"/>
  <c r="M68" i="1"/>
  <c r="M66" i="1"/>
  <c r="M64" i="1"/>
  <c r="M62" i="1"/>
  <c r="K84" i="1"/>
  <c r="N84" i="1" s="1"/>
  <c r="K82" i="1"/>
  <c r="N82" i="1" s="1"/>
  <c r="K80" i="1"/>
  <c r="N80" i="1" s="1"/>
  <c r="K78" i="1"/>
  <c r="N78" i="1" s="1"/>
  <c r="K76" i="1"/>
  <c r="N76" i="1" s="1"/>
  <c r="K74" i="1"/>
  <c r="N74" i="1" s="1"/>
  <c r="K72" i="1"/>
  <c r="N72" i="1" s="1"/>
  <c r="K70" i="1"/>
  <c r="N70" i="1" s="1"/>
  <c r="K68" i="1"/>
  <c r="N68" i="1" s="1"/>
  <c r="K66" i="1"/>
  <c r="N66" i="1" s="1"/>
  <c r="K64" i="1"/>
  <c r="N64" i="1" s="1"/>
  <c r="K62" i="1"/>
  <c r="N62" i="1" s="1"/>
  <c r="K60" i="1"/>
  <c r="N60" i="1" s="1"/>
  <c r="K58" i="1"/>
  <c r="N58" i="1" s="1"/>
  <c r="K56" i="1"/>
  <c r="N56" i="1" s="1"/>
  <c r="K54" i="1"/>
  <c r="N54" i="1" s="1"/>
  <c r="K52" i="1"/>
  <c r="N52" i="1" s="1"/>
  <c r="K50" i="1"/>
  <c r="N50" i="1" s="1"/>
  <c r="K48" i="1"/>
  <c r="N48" i="1" s="1"/>
  <c r="K46" i="1"/>
  <c r="N46" i="1" s="1"/>
  <c r="K44" i="1"/>
  <c r="N44" i="1" s="1"/>
  <c r="K42" i="1"/>
  <c r="N42" i="1" s="1"/>
  <c r="K40" i="1"/>
  <c r="N40" i="1" s="1"/>
  <c r="K38" i="1"/>
  <c r="N38" i="1" s="1"/>
  <c r="K36" i="1"/>
  <c r="N36" i="1" s="1"/>
  <c r="K34" i="1"/>
  <c r="N34" i="1" s="1"/>
  <c r="K32" i="1"/>
  <c r="N32" i="1" s="1"/>
  <c r="K30" i="1"/>
  <c r="N30" i="1" s="1"/>
  <c r="K28" i="1"/>
  <c r="N28" i="1" s="1"/>
  <c r="K26" i="1"/>
  <c r="N26" i="1" s="1"/>
  <c r="K24" i="1"/>
  <c r="N24" i="1" s="1"/>
  <c r="K22" i="1"/>
  <c r="N22" i="1" s="1"/>
  <c r="L60" i="1"/>
  <c r="O60" i="1" s="1"/>
  <c r="L58" i="1"/>
  <c r="O58" i="1" s="1"/>
  <c r="L56" i="1"/>
  <c r="O56" i="1" s="1"/>
  <c r="L54" i="1"/>
  <c r="O54" i="1" s="1"/>
  <c r="L52" i="1"/>
  <c r="O52" i="1" s="1"/>
  <c r="L50" i="1"/>
  <c r="O50" i="1" s="1"/>
  <c r="L48" i="1"/>
  <c r="O48" i="1" s="1"/>
  <c r="L46" i="1"/>
  <c r="O46" i="1" s="1"/>
  <c r="L44" i="1"/>
  <c r="O44" i="1" s="1"/>
  <c r="L42" i="1"/>
  <c r="O42" i="1" s="1"/>
  <c r="L40" i="1"/>
  <c r="O40" i="1" s="1"/>
  <c r="L38" i="1"/>
  <c r="O38" i="1" s="1"/>
  <c r="L36" i="1"/>
  <c r="O36" i="1" s="1"/>
  <c r="L34" i="1"/>
  <c r="O34" i="1" s="1"/>
  <c r="L32" i="1"/>
  <c r="O32" i="1" s="1"/>
  <c r="L30" i="1"/>
  <c r="O30" i="1" s="1"/>
  <c r="L28" i="1"/>
  <c r="O28" i="1" s="1"/>
  <c r="L26" i="1"/>
  <c r="O26" i="1" s="1"/>
  <c r="L24" i="1"/>
  <c r="O24" i="1" s="1"/>
  <c r="L22" i="1"/>
  <c r="O22" i="1" s="1"/>
  <c r="L20" i="1"/>
  <c r="O20" i="1" s="1"/>
  <c r="L19" i="1"/>
  <c r="O19" i="1" s="1"/>
  <c r="AU8" i="5" l="1"/>
  <c r="AU11" i="5"/>
  <c r="AU12" i="5"/>
  <c r="AU13" i="5"/>
  <c r="AU14" i="5"/>
  <c r="AU9" i="5"/>
  <c r="AU10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" i="5"/>
  <c r="AY8" i="5"/>
  <c r="AY11" i="5"/>
  <c r="AY12" i="5"/>
  <c r="AY13" i="5"/>
  <c r="AY14" i="5"/>
  <c r="AY10" i="5"/>
  <c r="AY9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" i="5"/>
  <c r="BC8" i="5"/>
  <c r="BC11" i="5"/>
  <c r="BC12" i="5"/>
  <c r="BC13" i="5"/>
  <c r="BC14" i="5"/>
  <c r="BC9" i="5"/>
  <c r="BC10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" i="5"/>
  <c r="BG11" i="5"/>
  <c r="BG12" i="5"/>
  <c r="BG13" i="5"/>
  <c r="BG8" i="5"/>
  <c r="BG10" i="5"/>
  <c r="BG14" i="5"/>
  <c r="BG9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" i="5"/>
  <c r="BK11" i="5"/>
  <c r="BK12" i="5"/>
  <c r="BK13" i="5"/>
  <c r="BK9" i="5"/>
  <c r="BK8" i="5"/>
  <c r="BK10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" i="5"/>
  <c r="BO11" i="5"/>
  <c r="BO12" i="5"/>
  <c r="BO13" i="5"/>
  <c r="BO8" i="5"/>
  <c r="BO10" i="5"/>
  <c r="BO9" i="5"/>
  <c r="BO14" i="5"/>
  <c r="BO15" i="5"/>
  <c r="BO16" i="5"/>
  <c r="BO17" i="5"/>
  <c r="BO18" i="5"/>
  <c r="BO19" i="5"/>
  <c r="BO20" i="5"/>
  <c r="BO21" i="5"/>
  <c r="BO22" i="5"/>
  <c r="BO23" i="5"/>
  <c r="BO24" i="5"/>
  <c r="BO25" i="5"/>
  <c r="BO26" i="5"/>
  <c r="BO27" i="5"/>
  <c r="BO28" i="5"/>
  <c r="BO29" i="5"/>
  <c r="BO30" i="5"/>
  <c r="BO31" i="5"/>
  <c r="BO32" i="5"/>
  <c r="BO33" i="5"/>
  <c r="BO34" i="5"/>
  <c r="BO35" i="5"/>
  <c r="BO36" i="5"/>
  <c r="BO37" i="5"/>
  <c r="BO38" i="5"/>
  <c r="BO39" i="5"/>
  <c r="BO40" i="5"/>
  <c r="BO41" i="5"/>
  <c r="BO42" i="5"/>
  <c r="BO43" i="5"/>
  <c r="BO44" i="5"/>
  <c r="BO45" i="5"/>
  <c r="BO46" i="5"/>
  <c r="BO47" i="5"/>
  <c r="BO48" i="5"/>
  <c r="BO49" i="5"/>
  <c r="BO50" i="5"/>
  <c r="BO51" i="5"/>
  <c r="BO52" i="5"/>
  <c r="BO53" i="5"/>
  <c r="BO54" i="5"/>
  <c r="BO55" i="5"/>
  <c r="BO56" i="5"/>
  <c r="BO57" i="5"/>
  <c r="BO58" i="5"/>
  <c r="BO59" i="5"/>
  <c r="BO60" i="5"/>
  <c r="BO61" i="5"/>
  <c r="BO62" i="5"/>
  <c r="BO63" i="5"/>
  <c r="BO64" i="5"/>
  <c r="BO65" i="5"/>
  <c r="BO66" i="5"/>
  <c r="BO67" i="5"/>
  <c r="BO68" i="5"/>
  <c r="BO69" i="5"/>
  <c r="BO70" i="5"/>
  <c r="BO71" i="5"/>
  <c r="BO72" i="5"/>
  <c r="BO73" i="5"/>
  <c r="BO7" i="5"/>
  <c r="BS11" i="5"/>
  <c r="BS12" i="5"/>
  <c r="BS13" i="5"/>
  <c r="BS9" i="5"/>
  <c r="BS8" i="5"/>
  <c r="BS10" i="5"/>
  <c r="BS14" i="5"/>
  <c r="BS15" i="5"/>
  <c r="BS16" i="5"/>
  <c r="BS17" i="5"/>
  <c r="BS18" i="5"/>
  <c r="BS19" i="5"/>
  <c r="BS20" i="5"/>
  <c r="BS21" i="5"/>
  <c r="BS22" i="5"/>
  <c r="BS23" i="5"/>
  <c r="BS24" i="5"/>
  <c r="BS25" i="5"/>
  <c r="BS26" i="5"/>
  <c r="BS27" i="5"/>
  <c r="BS28" i="5"/>
  <c r="BS29" i="5"/>
  <c r="BS30" i="5"/>
  <c r="BS31" i="5"/>
  <c r="BS32" i="5"/>
  <c r="BS33" i="5"/>
  <c r="BS34" i="5"/>
  <c r="BS35" i="5"/>
  <c r="BS36" i="5"/>
  <c r="BS37" i="5"/>
  <c r="BS38" i="5"/>
  <c r="BS39" i="5"/>
  <c r="BS40" i="5"/>
  <c r="BS41" i="5"/>
  <c r="BS42" i="5"/>
  <c r="BS43" i="5"/>
  <c r="BS44" i="5"/>
  <c r="BS45" i="5"/>
  <c r="BS46" i="5"/>
  <c r="BS47" i="5"/>
  <c r="BS48" i="5"/>
  <c r="BS49" i="5"/>
  <c r="BS50" i="5"/>
  <c r="BS51" i="5"/>
  <c r="BS52" i="5"/>
  <c r="BS53" i="5"/>
  <c r="BS54" i="5"/>
  <c r="BS55" i="5"/>
  <c r="BS56" i="5"/>
  <c r="BS57" i="5"/>
  <c r="BS58" i="5"/>
  <c r="BS59" i="5"/>
  <c r="BS60" i="5"/>
  <c r="BS61" i="5"/>
  <c r="BS62" i="5"/>
  <c r="BS63" i="5"/>
  <c r="BS64" i="5"/>
  <c r="BS65" i="5"/>
  <c r="BS66" i="5"/>
  <c r="BS67" i="5"/>
  <c r="BS68" i="5"/>
  <c r="BS69" i="5"/>
  <c r="BS70" i="5"/>
  <c r="BS71" i="5"/>
  <c r="BS72" i="5"/>
  <c r="BS73" i="5"/>
  <c r="BS7" i="5"/>
  <c r="BW10" i="5"/>
  <c r="BW11" i="5"/>
  <c r="BW12" i="5"/>
  <c r="BW13" i="5"/>
  <c r="BW8" i="5"/>
  <c r="BW9" i="5"/>
  <c r="BW14" i="5"/>
  <c r="BW15" i="5"/>
  <c r="BW16" i="5"/>
  <c r="BW17" i="5"/>
  <c r="BW18" i="5"/>
  <c r="BW19" i="5"/>
  <c r="BW20" i="5"/>
  <c r="BW21" i="5"/>
  <c r="BW22" i="5"/>
  <c r="BW23" i="5"/>
  <c r="BW24" i="5"/>
  <c r="BW25" i="5"/>
  <c r="BW26" i="5"/>
  <c r="BW27" i="5"/>
  <c r="BW28" i="5"/>
  <c r="BW29" i="5"/>
  <c r="BW30" i="5"/>
  <c r="BW31" i="5"/>
  <c r="BW32" i="5"/>
  <c r="BW33" i="5"/>
  <c r="BW34" i="5"/>
  <c r="BW35" i="5"/>
  <c r="BW36" i="5"/>
  <c r="BW37" i="5"/>
  <c r="BW38" i="5"/>
  <c r="BW39" i="5"/>
  <c r="BW40" i="5"/>
  <c r="BW41" i="5"/>
  <c r="BW42" i="5"/>
  <c r="BW43" i="5"/>
  <c r="BW44" i="5"/>
  <c r="BW45" i="5"/>
  <c r="BW46" i="5"/>
  <c r="BW47" i="5"/>
  <c r="BW48" i="5"/>
  <c r="BW49" i="5"/>
  <c r="BW50" i="5"/>
  <c r="BW51" i="5"/>
  <c r="BW52" i="5"/>
  <c r="BW53" i="5"/>
  <c r="BW54" i="5"/>
  <c r="BW55" i="5"/>
  <c r="BW56" i="5"/>
  <c r="BW57" i="5"/>
  <c r="BW58" i="5"/>
  <c r="BW59" i="5"/>
  <c r="BW60" i="5"/>
  <c r="BW61" i="5"/>
  <c r="BW62" i="5"/>
  <c r="BW63" i="5"/>
  <c r="BW64" i="5"/>
  <c r="BW65" i="5"/>
  <c r="BW66" i="5"/>
  <c r="BW67" i="5"/>
  <c r="BW68" i="5"/>
  <c r="BW69" i="5"/>
  <c r="BW70" i="5"/>
  <c r="BW71" i="5"/>
  <c r="BW72" i="5"/>
  <c r="BW73" i="5"/>
  <c r="BW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1" i="5"/>
  <c r="AV22" i="5"/>
  <c r="AV23" i="5"/>
  <c r="AV24" i="5"/>
  <c r="AV25" i="5"/>
  <c r="AV26" i="5"/>
  <c r="AV27" i="5"/>
  <c r="AV28" i="5"/>
  <c r="AV29" i="5"/>
  <c r="AV30" i="5"/>
  <c r="AV31" i="5"/>
  <c r="AV32" i="5"/>
  <c r="AV33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46" i="5"/>
  <c r="AV47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" i="5"/>
  <c r="AV73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1" i="5"/>
  <c r="BD22" i="5"/>
  <c r="BD23" i="5"/>
  <c r="BD24" i="5"/>
  <c r="BD25" i="5"/>
  <c r="BD26" i="5"/>
  <c r="BD27" i="5"/>
  <c r="BD28" i="5"/>
  <c r="BD29" i="5"/>
  <c r="BD30" i="5"/>
  <c r="BD31" i="5"/>
  <c r="BD32" i="5"/>
  <c r="BD33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" i="5"/>
  <c r="BD73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1" i="5"/>
  <c r="BL22" i="5"/>
  <c r="BL23" i="5"/>
  <c r="BL24" i="5"/>
  <c r="BL25" i="5"/>
  <c r="BL26" i="5"/>
  <c r="BL27" i="5"/>
  <c r="BL28" i="5"/>
  <c r="BL29" i="5"/>
  <c r="BL30" i="5"/>
  <c r="BL31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" i="5"/>
  <c r="BL73" i="5"/>
  <c r="BT8" i="5"/>
  <c r="BT9" i="5"/>
  <c r="BT10" i="5"/>
  <c r="BT11" i="5"/>
  <c r="BT12" i="5"/>
  <c r="BT13" i="5"/>
  <c r="BT14" i="5"/>
  <c r="BT15" i="5"/>
  <c r="BT16" i="5"/>
  <c r="BT17" i="5"/>
  <c r="BT18" i="5"/>
  <c r="BT19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" i="5"/>
  <c r="BT73" i="5"/>
  <c r="AS8" i="5"/>
  <c r="AS9" i="5"/>
  <c r="AS10" i="5"/>
  <c r="AS11" i="5"/>
  <c r="AS12" i="5"/>
  <c r="AS13" i="5"/>
  <c r="AS14" i="5"/>
  <c r="AS15" i="5"/>
  <c r="AS16" i="5"/>
  <c r="AS17" i="5"/>
  <c r="AS18" i="5"/>
  <c r="AS19" i="5"/>
  <c r="AS20" i="5"/>
  <c r="AS21" i="5"/>
  <c r="AS22" i="5"/>
  <c r="AS23" i="5"/>
  <c r="AS24" i="5"/>
  <c r="AS25" i="5"/>
  <c r="AS26" i="5"/>
  <c r="AS27" i="5"/>
  <c r="AS28" i="5"/>
  <c r="AS29" i="5"/>
  <c r="AS30" i="5"/>
  <c r="AS31" i="5"/>
  <c r="AS32" i="5"/>
  <c r="AS33" i="5"/>
  <c r="AS34" i="5"/>
  <c r="AS35" i="5"/>
  <c r="AS36" i="5"/>
  <c r="AS37" i="5"/>
  <c r="AS38" i="5"/>
  <c r="AS39" i="5"/>
  <c r="AS40" i="5"/>
  <c r="AS41" i="5"/>
  <c r="AS42" i="5"/>
  <c r="AS43" i="5"/>
  <c r="AS44" i="5"/>
  <c r="AS45" i="5"/>
  <c r="AS46" i="5"/>
  <c r="AS47" i="5"/>
  <c r="AS48" i="5"/>
  <c r="AS49" i="5"/>
  <c r="AS50" i="5"/>
  <c r="AS51" i="5"/>
  <c r="AS52" i="5"/>
  <c r="AS53" i="5"/>
  <c r="AS54" i="5"/>
  <c r="AS55" i="5"/>
  <c r="AS56" i="5"/>
  <c r="AS57" i="5"/>
  <c r="AS58" i="5"/>
  <c r="AS59" i="5"/>
  <c r="AS60" i="5"/>
  <c r="AS61" i="5"/>
  <c r="AS62" i="5"/>
  <c r="AS63" i="5"/>
  <c r="AS64" i="5"/>
  <c r="AS65" i="5"/>
  <c r="AS66" i="5"/>
  <c r="AS67" i="5"/>
  <c r="AS68" i="5"/>
  <c r="AS69" i="5"/>
  <c r="AS70" i="5"/>
  <c r="AS71" i="5"/>
  <c r="AS72" i="5"/>
  <c r="AS73" i="5"/>
  <c r="AS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" i="5"/>
  <c r="AR8" i="5"/>
  <c r="AR9" i="5"/>
  <c r="AR10" i="5"/>
  <c r="AR11" i="5"/>
  <c r="AR12" i="5"/>
  <c r="AR13" i="5"/>
  <c r="AR14" i="5"/>
  <c r="AR15" i="5"/>
  <c r="AR16" i="5"/>
  <c r="AR17" i="5"/>
  <c r="AR18" i="5"/>
  <c r="AR19" i="5"/>
  <c r="AR20" i="5"/>
  <c r="AR21" i="5"/>
  <c r="AR22" i="5"/>
  <c r="AR23" i="5"/>
  <c r="AR24" i="5"/>
  <c r="AR25" i="5"/>
  <c r="AR26" i="5"/>
  <c r="AR27" i="5"/>
  <c r="AR28" i="5"/>
  <c r="AR29" i="5"/>
  <c r="AR30" i="5"/>
  <c r="AR31" i="5"/>
  <c r="AR32" i="5"/>
  <c r="AR33" i="5"/>
  <c r="AR34" i="5"/>
  <c r="AR35" i="5"/>
  <c r="AR36" i="5"/>
  <c r="AR37" i="5"/>
  <c r="AR38" i="5"/>
  <c r="AR39" i="5"/>
  <c r="AR40" i="5"/>
  <c r="AR41" i="5"/>
  <c r="AR42" i="5"/>
  <c r="AR43" i="5"/>
  <c r="AR44" i="5"/>
  <c r="AR45" i="5"/>
  <c r="AR46" i="5"/>
  <c r="AR47" i="5"/>
  <c r="AR48" i="5"/>
  <c r="AR49" i="5"/>
  <c r="AR50" i="5"/>
  <c r="AR51" i="5"/>
  <c r="AR52" i="5"/>
  <c r="AR53" i="5"/>
  <c r="AR54" i="5"/>
  <c r="AR55" i="5"/>
  <c r="AR56" i="5"/>
  <c r="AR57" i="5"/>
  <c r="AR58" i="5"/>
  <c r="AR59" i="5"/>
  <c r="AR60" i="5"/>
  <c r="AR61" i="5"/>
  <c r="AR62" i="5"/>
  <c r="AR63" i="5"/>
  <c r="AR64" i="5"/>
  <c r="AR65" i="5"/>
  <c r="AR66" i="5"/>
  <c r="AR67" i="5"/>
  <c r="AR68" i="5"/>
  <c r="AR69" i="5"/>
  <c r="AR70" i="5"/>
  <c r="AR71" i="5"/>
  <c r="AR72" i="5"/>
  <c r="AR7" i="5"/>
  <c r="AR73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1" i="5"/>
  <c r="AZ22" i="5"/>
  <c r="AZ23" i="5"/>
  <c r="AZ24" i="5"/>
  <c r="AZ25" i="5"/>
  <c r="AZ26" i="5"/>
  <c r="AZ27" i="5"/>
  <c r="AZ28" i="5"/>
  <c r="AZ29" i="5"/>
  <c r="AZ30" i="5"/>
  <c r="AZ31" i="5"/>
  <c r="AZ32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46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" i="5"/>
  <c r="AZ73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2" i="5"/>
  <c r="BH23" i="5"/>
  <c r="BH24" i="5"/>
  <c r="BH25" i="5"/>
  <c r="BH26" i="5"/>
  <c r="BH27" i="5"/>
  <c r="BH28" i="5"/>
  <c r="BH29" i="5"/>
  <c r="BH30" i="5"/>
  <c r="BH31" i="5"/>
  <c r="BH32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46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" i="5"/>
  <c r="BH73" i="5"/>
  <c r="BP8" i="5"/>
  <c r="BP9" i="5"/>
  <c r="BP10" i="5"/>
  <c r="BP11" i="5"/>
  <c r="BP12" i="5"/>
  <c r="BP13" i="5"/>
  <c r="BP14" i="5"/>
  <c r="BP15" i="5"/>
  <c r="BP16" i="5"/>
  <c r="BP17" i="5"/>
  <c r="BP18" i="5"/>
  <c r="BP19" i="5"/>
  <c r="BP20" i="5"/>
  <c r="BP21" i="5"/>
  <c r="BP22" i="5"/>
  <c r="BP23" i="5"/>
  <c r="BP24" i="5"/>
  <c r="BP25" i="5"/>
  <c r="BP26" i="5"/>
  <c r="BP27" i="5"/>
  <c r="BP28" i="5"/>
  <c r="BP29" i="5"/>
  <c r="BP30" i="5"/>
  <c r="BP31" i="5"/>
  <c r="BP32" i="5"/>
  <c r="BP33" i="5"/>
  <c r="BP34" i="5"/>
  <c r="BP35" i="5"/>
  <c r="BP36" i="5"/>
  <c r="BP37" i="5"/>
  <c r="BP38" i="5"/>
  <c r="BP39" i="5"/>
  <c r="BP40" i="5"/>
  <c r="BP41" i="5"/>
  <c r="BP42" i="5"/>
  <c r="BP43" i="5"/>
  <c r="BP44" i="5"/>
  <c r="BP45" i="5"/>
  <c r="BP46" i="5"/>
  <c r="BP47" i="5"/>
  <c r="BP48" i="5"/>
  <c r="BP49" i="5"/>
  <c r="BP50" i="5"/>
  <c r="BP51" i="5"/>
  <c r="BP52" i="5"/>
  <c r="BP53" i="5"/>
  <c r="BP54" i="5"/>
  <c r="BP55" i="5"/>
  <c r="BP56" i="5"/>
  <c r="BP57" i="5"/>
  <c r="BP58" i="5"/>
  <c r="BP59" i="5"/>
  <c r="BP60" i="5"/>
  <c r="BP61" i="5"/>
  <c r="BP62" i="5"/>
  <c r="BP63" i="5"/>
  <c r="BP64" i="5"/>
  <c r="BP65" i="5"/>
  <c r="BP66" i="5"/>
  <c r="BP67" i="5"/>
  <c r="BP68" i="5"/>
  <c r="BP69" i="5"/>
  <c r="BP70" i="5"/>
  <c r="BP71" i="5"/>
  <c r="BP72" i="5"/>
  <c r="BP7" i="5"/>
  <c r="BP73" i="5"/>
  <c r="BX8" i="5"/>
  <c r="BX9" i="5"/>
  <c r="BX10" i="5"/>
  <c r="BX11" i="5"/>
  <c r="BX12" i="5"/>
  <c r="BX13" i="5"/>
  <c r="BX14" i="5"/>
  <c r="BX15" i="5"/>
  <c r="BX16" i="5"/>
  <c r="BX17" i="5"/>
  <c r="BX18" i="5"/>
  <c r="BX19" i="5"/>
  <c r="BX20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" i="5"/>
  <c r="BX73" i="5"/>
  <c r="I7" i="5"/>
  <c r="L7" i="5" s="1"/>
  <c r="L62" i="1"/>
  <c r="O62" i="1" s="1"/>
  <c r="L66" i="1"/>
  <c r="O66" i="1" s="1"/>
  <c r="L70" i="1"/>
  <c r="O70" i="1" s="1"/>
  <c r="L74" i="1"/>
  <c r="O74" i="1" s="1"/>
  <c r="L78" i="1"/>
  <c r="O78" i="1" s="1"/>
  <c r="L82" i="1"/>
  <c r="O82" i="1" s="1"/>
  <c r="L64" i="1"/>
  <c r="O64" i="1" s="1"/>
  <c r="L68" i="1"/>
  <c r="O68" i="1" s="1"/>
  <c r="L72" i="1"/>
  <c r="O72" i="1" s="1"/>
  <c r="L76" i="1"/>
  <c r="O76" i="1" s="1"/>
  <c r="L80" i="1"/>
  <c r="O80" i="1" s="1"/>
  <c r="L84" i="1"/>
  <c r="O84" i="1" s="1"/>
  <c r="E8" i="1"/>
  <c r="CB73" i="5" l="1"/>
  <c r="G84" i="1" s="1"/>
  <c r="H84" i="1" s="1"/>
  <c r="CB72" i="5"/>
  <c r="G83" i="1" s="1"/>
  <c r="H83" i="1" s="1"/>
  <c r="CB70" i="5"/>
  <c r="G81" i="1" s="1"/>
  <c r="H81" i="1" s="1"/>
  <c r="CB68" i="5"/>
  <c r="G79" i="1" s="1"/>
  <c r="H79" i="1" s="1"/>
  <c r="CB66" i="5"/>
  <c r="G77" i="1" s="1"/>
  <c r="H77" i="1" s="1"/>
  <c r="CB64" i="5"/>
  <c r="G75" i="1" s="1"/>
  <c r="H75" i="1" s="1"/>
  <c r="CB62" i="5"/>
  <c r="G73" i="1" s="1"/>
  <c r="H73" i="1" s="1"/>
  <c r="CB58" i="5"/>
  <c r="G69" i="1" s="1"/>
  <c r="H69" i="1" s="1"/>
  <c r="CB54" i="5"/>
  <c r="G65" i="1" s="1"/>
  <c r="H65" i="1" s="1"/>
  <c r="CB50" i="5"/>
  <c r="G61" i="1" s="1"/>
  <c r="H61" i="1" s="1"/>
  <c r="CB46" i="5"/>
  <c r="G57" i="1" s="1"/>
  <c r="H57" i="1" s="1"/>
  <c r="CB42" i="5"/>
  <c r="G53" i="1" s="1"/>
  <c r="H53" i="1" s="1"/>
  <c r="CB38" i="5"/>
  <c r="G49" i="1" s="1"/>
  <c r="H49" i="1" s="1"/>
  <c r="CB34" i="5"/>
  <c r="G45" i="1" s="1"/>
  <c r="H45" i="1" s="1"/>
  <c r="CB30" i="5"/>
  <c r="G41" i="1" s="1"/>
  <c r="H41" i="1" s="1"/>
  <c r="CB26" i="5"/>
  <c r="G37" i="1" s="1"/>
  <c r="H37" i="1" s="1"/>
  <c r="CB22" i="5"/>
  <c r="G33" i="1" s="1"/>
  <c r="H33" i="1" s="1"/>
  <c r="CB18" i="5"/>
  <c r="G29" i="1" s="1"/>
  <c r="H29" i="1" s="1"/>
  <c r="CB12" i="5"/>
  <c r="G23" i="1" s="1"/>
  <c r="H23" i="1" s="1"/>
  <c r="CB10" i="5"/>
  <c r="G21" i="1" s="1"/>
  <c r="H21" i="1" s="1"/>
  <c r="CB60" i="5"/>
  <c r="G71" i="1" s="1"/>
  <c r="H71" i="1" s="1"/>
  <c r="CB56" i="5"/>
  <c r="G67" i="1" s="1"/>
  <c r="H67" i="1" s="1"/>
  <c r="CB52" i="5"/>
  <c r="G63" i="1" s="1"/>
  <c r="H63" i="1" s="1"/>
  <c r="CB48" i="5"/>
  <c r="G59" i="1" s="1"/>
  <c r="H59" i="1" s="1"/>
  <c r="CB44" i="5"/>
  <c r="G55" i="1" s="1"/>
  <c r="H55" i="1" s="1"/>
  <c r="CB40" i="5"/>
  <c r="G51" i="1" s="1"/>
  <c r="H51" i="1" s="1"/>
  <c r="CB36" i="5"/>
  <c r="G47" i="1" s="1"/>
  <c r="H47" i="1" s="1"/>
  <c r="CB32" i="5"/>
  <c r="G43" i="1" s="1"/>
  <c r="H43" i="1" s="1"/>
  <c r="CB28" i="5"/>
  <c r="G39" i="1" s="1"/>
  <c r="H39" i="1" s="1"/>
  <c r="CB24" i="5"/>
  <c r="G35" i="1" s="1"/>
  <c r="H35" i="1" s="1"/>
  <c r="CB20" i="5"/>
  <c r="G31" i="1" s="1"/>
  <c r="H31" i="1" s="1"/>
  <c r="CB16" i="5"/>
  <c r="G27" i="1" s="1"/>
  <c r="H27" i="1" s="1"/>
  <c r="CB14" i="5"/>
  <c r="G25" i="1" s="1"/>
  <c r="H25" i="1" s="1"/>
  <c r="CB8" i="5"/>
  <c r="G19" i="1" s="1"/>
  <c r="H19" i="1" s="1"/>
  <c r="CB71" i="5"/>
  <c r="G82" i="1" s="1"/>
  <c r="H82" i="1" s="1"/>
  <c r="CB69" i="5"/>
  <c r="G80" i="1" s="1"/>
  <c r="H80" i="1" s="1"/>
  <c r="CB67" i="5"/>
  <c r="G78" i="1" s="1"/>
  <c r="H78" i="1" s="1"/>
  <c r="CB65" i="5"/>
  <c r="G76" i="1" s="1"/>
  <c r="H76" i="1" s="1"/>
  <c r="CB63" i="5"/>
  <c r="G74" i="1" s="1"/>
  <c r="H74" i="1" s="1"/>
  <c r="CB61" i="5"/>
  <c r="G72" i="1" s="1"/>
  <c r="H72" i="1" s="1"/>
  <c r="CB59" i="5"/>
  <c r="G70" i="1" s="1"/>
  <c r="H70" i="1" s="1"/>
  <c r="CB57" i="5"/>
  <c r="G68" i="1" s="1"/>
  <c r="H68" i="1" s="1"/>
  <c r="CB55" i="5"/>
  <c r="G66" i="1" s="1"/>
  <c r="H66" i="1" s="1"/>
  <c r="CB53" i="5"/>
  <c r="G64" i="1" s="1"/>
  <c r="H64" i="1" s="1"/>
  <c r="CB51" i="5"/>
  <c r="G62" i="1" s="1"/>
  <c r="H62" i="1" s="1"/>
  <c r="CB49" i="5"/>
  <c r="G60" i="1" s="1"/>
  <c r="H60" i="1" s="1"/>
  <c r="CB47" i="5"/>
  <c r="G58" i="1" s="1"/>
  <c r="H58" i="1" s="1"/>
  <c r="CB45" i="5"/>
  <c r="G56" i="1" s="1"/>
  <c r="H56" i="1" s="1"/>
  <c r="CB43" i="5"/>
  <c r="G54" i="1" s="1"/>
  <c r="H54" i="1" s="1"/>
  <c r="CB41" i="5"/>
  <c r="G52" i="1" s="1"/>
  <c r="H52" i="1" s="1"/>
  <c r="CB39" i="5"/>
  <c r="G50" i="1" s="1"/>
  <c r="H50" i="1" s="1"/>
  <c r="CB37" i="5"/>
  <c r="G48" i="1" s="1"/>
  <c r="H48" i="1" s="1"/>
  <c r="CB35" i="5"/>
  <c r="G46" i="1" s="1"/>
  <c r="H46" i="1" s="1"/>
  <c r="CB33" i="5"/>
  <c r="G44" i="1" s="1"/>
  <c r="H44" i="1" s="1"/>
  <c r="CB31" i="5"/>
  <c r="G42" i="1" s="1"/>
  <c r="H42" i="1" s="1"/>
  <c r="CB29" i="5"/>
  <c r="G40" i="1" s="1"/>
  <c r="H40" i="1" s="1"/>
  <c r="CB27" i="5"/>
  <c r="G38" i="1" s="1"/>
  <c r="H38" i="1" s="1"/>
  <c r="CB25" i="5"/>
  <c r="G36" i="1" s="1"/>
  <c r="H36" i="1" s="1"/>
  <c r="CB23" i="5"/>
  <c r="G34" i="1" s="1"/>
  <c r="H34" i="1" s="1"/>
  <c r="CB21" i="5"/>
  <c r="G32" i="1" s="1"/>
  <c r="H32" i="1" s="1"/>
  <c r="CB19" i="5"/>
  <c r="G30" i="1" s="1"/>
  <c r="H30" i="1" s="1"/>
  <c r="CB17" i="5"/>
  <c r="G28" i="1" s="1"/>
  <c r="H28" i="1" s="1"/>
  <c r="CB15" i="5"/>
  <c r="G26" i="1" s="1"/>
  <c r="H26" i="1" s="1"/>
  <c r="CB13" i="5"/>
  <c r="G24" i="1" s="1"/>
  <c r="H24" i="1" s="1"/>
  <c r="CB11" i="5"/>
  <c r="G22" i="1" s="1"/>
  <c r="H22" i="1" s="1"/>
  <c r="CB9" i="5"/>
  <c r="G20" i="1" s="1"/>
  <c r="H20" i="1" s="1"/>
  <c r="CB7" i="5"/>
  <c r="J18" i="1" l="1"/>
  <c r="G18" i="1"/>
  <c r="H18" i="1" s="1"/>
  <c r="K18" i="1" l="1"/>
  <c r="N18" i="1" s="1"/>
  <c r="N85" i="1" s="1"/>
  <c r="E14" i="1" s="1"/>
  <c r="M18" i="1"/>
  <c r="M85" i="1" s="1"/>
  <c r="E13" i="1" s="1"/>
  <c r="L18" i="1" l="1"/>
  <c r="O18" i="1" s="1"/>
  <c r="O85" i="1" s="1"/>
  <c r="E15" i="1" s="1"/>
</calcChain>
</file>

<file path=xl/comments1.xml><?xml version="1.0" encoding="utf-8"?>
<comments xmlns="http://schemas.openxmlformats.org/spreadsheetml/2006/main">
  <authors>
    <author>Jjaramillo</author>
  </authors>
  <commentList>
    <comment ref="I17" authorId="0" shapeId="0">
      <text>
        <r>
          <rPr>
            <b/>
            <sz val="8"/>
            <color indexed="81"/>
            <rFont val="Tahoma"/>
            <family val="2"/>
          </rPr>
          <t>Please select Yes/No</t>
        </r>
      </text>
    </comment>
  </commentList>
</comments>
</file>

<file path=xl/comments2.xml><?xml version="1.0" encoding="utf-8"?>
<comments xmlns="http://schemas.openxmlformats.org/spreadsheetml/2006/main">
  <authors>
    <author>Jjaramillo</author>
  </authors>
  <commentList>
    <comment ref="A9" authorId="0" shapeId="0">
      <text>
        <r>
          <rPr>
            <b/>
            <sz val="9"/>
            <color indexed="81"/>
            <rFont val="Tahoma"/>
            <family val="2"/>
          </rPr>
          <t xml:space="preserve">Prevalence Rate:  </t>
        </r>
        <r>
          <rPr>
            <sz val="9"/>
            <color indexed="81"/>
            <rFont val="Tahoma"/>
            <family val="2"/>
          </rPr>
          <t>Use the prevalence rate of the target group if available.  Second option will be to use the prevalence rate for males only.  Otherwise, use the national value.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" authorId="0" shapeId="0">
      <text>
        <r>
          <rPr>
            <b/>
            <sz val="9"/>
            <color indexed="81"/>
            <rFont val="Tahoma"/>
            <family val="2"/>
          </rPr>
          <t xml:space="preserve">Discordance Rate:  </t>
        </r>
        <r>
          <rPr>
            <sz val="9"/>
            <color indexed="81"/>
            <rFont val="Tahoma"/>
            <family val="2"/>
          </rPr>
          <t xml:space="preserve">This is the estimated ratio of discrepant results between the screening and confirmatory test.
</t>
        </r>
      </text>
    </comment>
  </commentList>
</comments>
</file>

<file path=xl/sharedStrings.xml><?xml version="1.0" encoding="utf-8"?>
<sst xmlns="http://schemas.openxmlformats.org/spreadsheetml/2006/main" count="527" uniqueCount="191">
  <si>
    <t>Cost per procedure</t>
  </si>
  <si>
    <t>KITS</t>
  </si>
  <si>
    <t>ADDITIONAL ESSENTIAL PRODUCTS</t>
  </si>
  <si>
    <t>tabs</t>
  </si>
  <si>
    <t>INFECTION PREVENTION SUPPLIES</t>
  </si>
  <si>
    <t>MC EMERGENCY SUPPLIES</t>
  </si>
  <si>
    <t>Yes</t>
  </si>
  <si>
    <t>No</t>
  </si>
  <si>
    <t>Reusable MC Kit for Forceps - Guided Procedure</t>
  </si>
  <si>
    <t>kit</t>
  </si>
  <si>
    <t>Reusable MC kit for Sleeve / Dorsal Slit Procedure</t>
  </si>
  <si>
    <t>Essential Consumable pack for Reusable kits</t>
  </si>
  <si>
    <t>Needed for Country? (Yes/No)</t>
  </si>
  <si>
    <t>Item Code</t>
  </si>
  <si>
    <t>Item Description</t>
  </si>
  <si>
    <t>Unit</t>
  </si>
  <si>
    <t>Units per pack</t>
  </si>
  <si>
    <t>Price per pack (Estimates)</t>
  </si>
  <si>
    <t>Units per procedure</t>
  </si>
  <si>
    <t>Assumptions</t>
  </si>
  <si>
    <t>Number of Procedures with Disposable kit - Forceps Guided Method</t>
  </si>
  <si>
    <t>Number of Procedures with Reusable kit - Forceps Guided Method</t>
  </si>
  <si>
    <t>Number of Procedures with Reusable kit - Dorsal slit / sleeve Method</t>
  </si>
  <si>
    <t>Total number of Procedures</t>
  </si>
  <si>
    <t>Costs</t>
  </si>
  <si>
    <t>Freight (Percentage charge estimated)</t>
  </si>
  <si>
    <t>Fees (Percentage charge estimated)</t>
  </si>
  <si>
    <t>Total Costs including freight and fees (estimated)</t>
  </si>
  <si>
    <t>Fully Disposable MC Kit for Forceps-Guided Procedure</t>
  </si>
  <si>
    <t>Diathermy/Cautery Tips</t>
  </si>
  <si>
    <t>tip</t>
  </si>
  <si>
    <t>Lidocaine HCl 1%, injection, 20ml, 10 vials</t>
  </si>
  <si>
    <t>ml</t>
  </si>
  <si>
    <t>Bupivacaine HCl 0.5%, injection, 20ml, 10 vials</t>
  </si>
  <si>
    <t>Paracetamol 500mg, tablets, 1000 tablets, 10x100 blister</t>
  </si>
  <si>
    <t>Povidone iodine 10% solution, bottle of 200 ml</t>
  </si>
  <si>
    <t>Compression Bandage, Self-adherent wrap 4.5m x 5 cm x 36 rolls</t>
  </si>
  <si>
    <t>cm</t>
  </si>
  <si>
    <t>Sterile Gauze Pads, 10 x 10 cm, 12-ply, 100 pcs</t>
  </si>
  <si>
    <t>each gauze</t>
  </si>
  <si>
    <t>Suture - braided/absorbable 75cm, 3/8 circle reverse cuttin need. 12 pc</t>
  </si>
  <si>
    <t>each suture</t>
  </si>
  <si>
    <t>Gloves, Sterile Surgical, Latex, Powdered, Size 7, 50 Pair</t>
  </si>
  <si>
    <t>pair</t>
  </si>
  <si>
    <t>Gloves, Sterile Surgical, Latex, Powdered, Size 7.5, 50 Pair</t>
  </si>
  <si>
    <t>Gloves, Sterile Surgical, Latex, Powdered, Size 8, 50 Pair</t>
  </si>
  <si>
    <t>Gloves, Sterile Surgical, Latex, Powdered, Size 8.5, 50 Pair</t>
  </si>
  <si>
    <t>Mask, Surgical Protective 3 layer construction w/ ties 50 pcs</t>
  </si>
  <si>
    <t>each mask</t>
  </si>
  <si>
    <t>Cap, Surgical, Blue Universal Size, 100 pcs</t>
  </si>
  <si>
    <t>each cap</t>
  </si>
  <si>
    <t>Bag, Biohazard trash small, 48 cm x 59 cm, Autoclave, red, 200 pcs</t>
  </si>
  <si>
    <t>each bag</t>
  </si>
  <si>
    <t>Bin, medical plastic small, 38 liter, Yellow with lid</t>
  </si>
  <si>
    <t>each bin</t>
  </si>
  <si>
    <t>Bucket for instrument disinfection and soaking, stainless steel, 10 liter</t>
  </si>
  <si>
    <t>each bucket</t>
  </si>
  <si>
    <t>Brush for instruments, 36cm twisted wire, 1.2 x 5cm Nylon bristles</t>
  </si>
  <si>
    <t>each brush</t>
  </si>
  <si>
    <t>Surgeon nail scrub brush</t>
  </si>
  <si>
    <t>Goggles, Safety, protective eyewear, vented</t>
  </si>
  <si>
    <t>pair of goggles</t>
  </si>
  <si>
    <t>Gloves, utility, nitrile, medium size, 12 pairs</t>
  </si>
  <si>
    <t>Surgical Scrub, 4% CHG, 3.79 liters / 1 gallon</t>
  </si>
  <si>
    <t>Sharp box small, 5 liter, 25 pieces</t>
  </si>
  <si>
    <t>each box</t>
  </si>
  <si>
    <t>Sharp box large, 22 liter</t>
  </si>
  <si>
    <t>Hand wash with alcohol for providers, instant antiseptic, 118 ml x 24 pcs</t>
  </si>
  <si>
    <t>Soap for scrubbing instruments, liquid antiseptic, 1 liter</t>
  </si>
  <si>
    <t>Bleach for soaking instruments, sodium hypochlorite, 750 ml</t>
  </si>
  <si>
    <t>Trolley emergency, cart with labeled drawers, w/mech for locks</t>
  </si>
  <si>
    <t>each trolley</t>
  </si>
  <si>
    <t>Adrenaline, epinephrine 1mg/ml, 1ml injection, 100 ampoules</t>
  </si>
  <si>
    <t>ampoule</t>
  </si>
  <si>
    <t>Atropine, sulphate 1mg/ml, 1ml for injection, 100 ampoules</t>
  </si>
  <si>
    <t>Glucose, Dextrose 50%, injection, 50 ml, 25 vials</t>
  </si>
  <si>
    <t>Sodium Chloride, 0.9%, 1000ml with nipple (no set), 12 bottles</t>
  </si>
  <si>
    <t>Non-Rebreather Oxygen Mask and Oxygen Tubing</t>
  </si>
  <si>
    <t>Ambubag, Adult Size Face Mask with Reservoir Bag and Oxygen Tubing</t>
  </si>
  <si>
    <t>each ambubag</t>
  </si>
  <si>
    <t>Flashlight, Pen Torch, Battery Operated</t>
  </si>
  <si>
    <t>each flashlight</t>
  </si>
  <si>
    <t>Oropharyngeal Airway, Size 3, Plastic, Single Use, Non-Sterile, 10 pcs</t>
  </si>
  <si>
    <t>each airway</t>
  </si>
  <si>
    <t>Oropharyngeal Airway, Size 4, Plastic, Single Use, Non-Sterile,  10 pcs</t>
  </si>
  <si>
    <t>Oropharyngeal Airway, Size 5, Plastic, Single Use, Non-Sterile,  10 pcs</t>
  </si>
  <si>
    <t>Glucometer, Blood Glucose Monitor</t>
  </si>
  <si>
    <t>each</t>
  </si>
  <si>
    <t>Glucometer Strips, 100 pcs</t>
  </si>
  <si>
    <t>each strip</t>
  </si>
  <si>
    <t>Blood Pressure Meter, Sphygmomanomenter, Aneroid, Std, Handheld</t>
  </si>
  <si>
    <t>Stethoscope, Binaural, Standard, Dual Head</t>
  </si>
  <si>
    <t>Tourniquet, Latex, Disposable, 1x46cm, 1000 pcs</t>
  </si>
  <si>
    <t>each tourniquet</t>
  </si>
  <si>
    <t>Laryngoscope, Set, Std, Battery Operated, w/ Blades</t>
  </si>
  <si>
    <t>IV Infusion Tubing, Infusion Giving Set with Airinlet+needle, 100 pcs</t>
  </si>
  <si>
    <t>each tubing set</t>
  </si>
  <si>
    <t>IV Catheter, 18G X 4.78cm, Wings, Sterile, Disposable, 50 pcs</t>
  </si>
  <si>
    <t>each catheter</t>
  </si>
  <si>
    <t>IV Catheter, 22G X 2.54cm, Wings, Sterile, Disposable, 50 pcs</t>
  </si>
  <si>
    <t>IV Catheter, 16G X 4.22cm, Wings, Sterile, Disposable, 50 pcs</t>
  </si>
  <si>
    <t>Tape, Surgical, Clear, Roll 2.5cm x 9 m, 12 pcs</t>
  </si>
  <si>
    <t>Pump, Aspirating Surgical, Portable</t>
  </si>
  <si>
    <t>Endotracheal Tube, 6mm, Disposable, Sterile, 10 pcs</t>
  </si>
  <si>
    <t>each tube</t>
  </si>
  <si>
    <t>Endotracheal Tube, 7mm, Disposable, Sterile, 10 pcs</t>
  </si>
  <si>
    <t>Endotracheal Tube, 8mm, Disposable, Sterile, 10 pcs</t>
  </si>
  <si>
    <t>Oxygen Cylinder, w/ model 830 regulator</t>
  </si>
  <si>
    <t>each cylinder</t>
  </si>
  <si>
    <t>Gloves, Dyspos Exam, Nitrile, Powder-Free, Non Sterile, Med, 100 pcs</t>
  </si>
  <si>
    <t>single glove</t>
  </si>
  <si>
    <t>Alcohol Swabs, Medium, 150 x 200mm, 100 pcs</t>
  </si>
  <si>
    <t>each swab</t>
  </si>
  <si>
    <t>Syringe 2 cc with 21G needle, Auto-disable, 100 pcs</t>
  </si>
  <si>
    <t>each syringe</t>
  </si>
  <si>
    <t>Syringe 10cc with 21G needle, sliding sleeve, 400 pcs</t>
  </si>
  <si>
    <t>Syringe 2cc with 23G needle, Auto-disable, 100 pcs</t>
  </si>
  <si>
    <t>Syringe 10cc with 22G needle, w/shielding Needle, 400 pcs</t>
  </si>
  <si>
    <t>Pulse Oximeter, Fingertip, Battery Operated</t>
  </si>
  <si>
    <t>Emergency Protocols, Laminated, Basic Resuscitation, CPR Poster</t>
  </si>
  <si>
    <t>TOTAL COMMODITIES</t>
  </si>
  <si>
    <t>Bag, Biohazard trash large, 94 cm x 1.2 m, Autoclave, red, 2 mil, 100 pcs</t>
  </si>
  <si>
    <t>Basic Forecasting and Monitoring Tool for VMMC</t>
  </si>
  <si>
    <t>Costs per Procedure</t>
  </si>
  <si>
    <t>Packs available</t>
  </si>
  <si>
    <t>End of Month Inventory - Data Input</t>
  </si>
  <si>
    <t>Safety stock (Percentage estimated)</t>
  </si>
  <si>
    <t>Safety Stock</t>
  </si>
  <si>
    <t>Packs Required</t>
  </si>
  <si>
    <t>Total Number of Packs Required</t>
  </si>
  <si>
    <t>Total Costs (With Freight and Fees)</t>
  </si>
  <si>
    <t>Cost of Packs Required (with Freight and Fees)</t>
  </si>
  <si>
    <t>Cost of Safety Stock (With Freight and Fees)</t>
  </si>
  <si>
    <t>Monthly Procedures</t>
  </si>
  <si>
    <t>Actual Procedures</t>
  </si>
  <si>
    <t>Target Procedures</t>
  </si>
  <si>
    <t>Consumption of Commodities</t>
  </si>
  <si>
    <t>Packs Used</t>
  </si>
  <si>
    <t>Units per Procedure</t>
  </si>
  <si>
    <t>Average</t>
  </si>
  <si>
    <t>Original Units per procedure</t>
  </si>
  <si>
    <t>Screening Test</t>
  </si>
  <si>
    <t>HIV 1+2, Determine Complete Kit, 100 Tests</t>
  </si>
  <si>
    <t>HIV 1+2, Uni-Gold HIV Kit, 20 Tests</t>
  </si>
  <si>
    <t>HIV 1+2, OraQuick Advance Rapid Antibody Kit, 100 Tests</t>
  </si>
  <si>
    <t>HIV 1+2, Stat-Pak Kit, 20 Tests</t>
  </si>
  <si>
    <t>HIV 1/2, DoubleCheck Gold Kit, 20 Tests</t>
  </si>
  <si>
    <t>HIV 1/2, INSTI HIV 1/2 Antibody Kit, 48 Tests</t>
  </si>
  <si>
    <t>HIV 1/2, ImmunoComb TriSpot Ag - Ab Kit, 36 Tests</t>
  </si>
  <si>
    <t>102169</t>
  </si>
  <si>
    <t>102165</t>
  </si>
  <si>
    <t>102179</t>
  </si>
  <si>
    <t>102170</t>
  </si>
  <si>
    <t>109089</t>
  </si>
  <si>
    <t>109153</t>
  </si>
  <si>
    <t>102174</t>
  </si>
  <si>
    <t>Confirmatory Test</t>
  </si>
  <si>
    <t>Tie Breaker Test</t>
  </si>
  <si>
    <t>109187</t>
  </si>
  <si>
    <t>HIV 1+2, Colloidal Gold, Diagnostic Kit, Antibody, 20 Tests</t>
  </si>
  <si>
    <t>103444</t>
  </si>
  <si>
    <t>HIV 1+2, Colloidal Gold, Diagnostic Kit, Antibody, 50 Tests</t>
  </si>
  <si>
    <t>102184</t>
  </si>
  <si>
    <t>HIV 1-2-O, First Response v.3.0, Cards, Kit, 30 Tests</t>
  </si>
  <si>
    <t>103167</t>
  </si>
  <si>
    <t>HIV 1/2, Clearview Complete Kit, 25 Tests</t>
  </si>
  <si>
    <t>106727</t>
  </si>
  <si>
    <t>HIV 1/2, INNO-LIA Score Kit, 20 Tests</t>
  </si>
  <si>
    <t>109440</t>
  </si>
  <si>
    <t>HIV 1/2, INSTI HIV Antibody Individual POC, 1 Test</t>
  </si>
  <si>
    <t>106673</t>
  </si>
  <si>
    <t>HIV 1/2, Stat-Pak Dipstick Assay Kit, 30 Tests</t>
  </si>
  <si>
    <t>Name</t>
  </si>
  <si>
    <t>Product Code</t>
  </si>
  <si>
    <t>Price Per Pack</t>
  </si>
  <si>
    <t>Tests per Pack</t>
  </si>
  <si>
    <t>Number of Packs for Safety Stock</t>
  </si>
  <si>
    <t>Total Number of Packs Needed</t>
  </si>
  <si>
    <t>SCMS Item Code</t>
  </si>
  <si>
    <t>Name of RTK</t>
  </si>
  <si>
    <t>HIV RTK Estimation -                                                                            for an annual forecast and serial algorithm</t>
  </si>
  <si>
    <t>HIV RTK Estimation</t>
  </si>
  <si>
    <t>Number of Clients to be tested during year</t>
  </si>
  <si>
    <t>Prevalence Rate</t>
  </si>
  <si>
    <t>Discordance Rate</t>
  </si>
  <si>
    <t>Wastage (Expiries, damages, training, QC)</t>
  </si>
  <si>
    <t>Number of months of safety stock</t>
  </si>
  <si>
    <t>Procurement Agent Fees (Percentage charge estimated)</t>
  </si>
  <si>
    <t>ESTIMATED COSTS</t>
  </si>
  <si>
    <t>Cost of Wastage (with Freight and Fees)</t>
  </si>
  <si>
    <t>Number of Packs for Wastage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</si>
</sst>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"/>
    <numFmt numFmtId="166" formatCode="_(&quot;$&quot;* #,##0_);_(&quot;$&quot;* \(#,##0\);_(&quot;$&quot;* &quot;-&quot;??_);_(@_)"/>
    <numFmt numFmtId="167" formatCode="_(* #,##0_);_(* \(#,##0\);_(* &quot;-&quot;??_);_(@_)"/>
    <numFmt numFmtId="168" formatCode="&quot;$&quot;#,##0"/>
    <numFmt numFmtId="169" formatCode="_(* #,##0.0000_);_(* \(#,##0.0000\);_(* &quot;-&quot;??_);_(@_)"/>
    <numFmt numFmtId="170" formatCode="0.0%"/>
    <numFmt numFmtId="171" formatCode="0.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8"/>
      <color indexed="81"/>
      <name val="Tahoma"/>
      <family val="2"/>
    </font>
    <font>
      <b/>
      <sz val="11"/>
      <color rgb="FF000000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/>
    <xf numFmtId="0" fontId="0" fillId="3" borderId="2" xfId="0" applyFill="1" applyBorder="1"/>
    <xf numFmtId="0" fontId="0" fillId="3" borderId="5" xfId="0" applyFill="1" applyBorder="1"/>
    <xf numFmtId="0" fontId="0" fillId="3" borderId="8" xfId="0" applyFill="1" applyBorder="1"/>
    <xf numFmtId="0" fontId="0" fillId="4" borderId="2" xfId="0" applyFill="1" applyBorder="1"/>
    <xf numFmtId="0" fontId="0" fillId="4" borderId="5" xfId="0" applyFill="1" applyBorder="1"/>
    <xf numFmtId="0" fontId="0" fillId="4" borderId="8" xfId="0" applyFill="1" applyBorder="1"/>
    <xf numFmtId="0" fontId="0" fillId="5" borderId="2" xfId="0" applyFill="1" applyBorder="1"/>
    <xf numFmtId="0" fontId="0" fillId="5" borderId="5" xfId="0" applyFill="1" applyBorder="1"/>
    <xf numFmtId="0" fontId="0" fillId="5" borderId="8" xfId="0" applyFill="1" applyBorder="1"/>
    <xf numFmtId="0" fontId="0" fillId="2" borderId="11" xfId="0" applyFill="1" applyBorder="1"/>
    <xf numFmtId="0" fontId="0" fillId="2" borderId="5" xfId="0" applyFill="1" applyBorder="1"/>
    <xf numFmtId="0" fontId="0" fillId="2" borderId="14" xfId="0" applyFill="1" applyBorder="1"/>
    <xf numFmtId="167" fontId="0" fillId="6" borderId="5" xfId="1" applyNumberFormat="1" applyFont="1" applyFill="1" applyBorder="1" applyProtection="1">
      <protection locked="0"/>
    </xf>
    <xf numFmtId="9" fontId="0" fillId="6" borderId="5" xfId="3" applyFont="1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1" fillId="0" borderId="0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17" fontId="1" fillId="0" borderId="24" xfId="0" applyNumberFormat="1" applyFont="1" applyBorder="1" applyAlignment="1">
      <alignment horizontal="center" wrapText="1"/>
    </xf>
    <xf numFmtId="17" fontId="1" fillId="0" borderId="25" xfId="0" applyNumberFormat="1" applyFont="1" applyBorder="1" applyAlignment="1">
      <alignment horizontal="center" wrapText="1"/>
    </xf>
    <xf numFmtId="17" fontId="1" fillId="0" borderId="26" xfId="0" applyNumberFormat="1" applyFont="1" applyBorder="1" applyAlignment="1">
      <alignment horizontal="center" wrapText="1"/>
    </xf>
    <xf numFmtId="0" fontId="0" fillId="6" borderId="28" xfId="0" applyFill="1" applyBorder="1" applyProtection="1">
      <protection locked="0"/>
    </xf>
    <xf numFmtId="0" fontId="0" fillId="6" borderId="29" xfId="0" applyFill="1" applyBorder="1" applyProtection="1">
      <protection locked="0"/>
    </xf>
    <xf numFmtId="0" fontId="0" fillId="6" borderId="30" xfId="0" applyFill="1" applyBorder="1" applyProtection="1">
      <protection locked="0"/>
    </xf>
    <xf numFmtId="0" fontId="0" fillId="6" borderId="40" xfId="0" applyFill="1" applyBorder="1" applyProtection="1">
      <protection locked="0"/>
    </xf>
    <xf numFmtId="0" fontId="1" fillId="0" borderId="0" xfId="0" applyFont="1" applyProtection="1"/>
    <xf numFmtId="0" fontId="0" fillId="0" borderId="0" xfId="0" applyProtection="1"/>
    <xf numFmtId="168" fontId="0" fillId="0" borderId="0" xfId="0" applyNumberFormat="1" applyProtection="1"/>
    <xf numFmtId="167" fontId="0" fillId="7" borderId="5" xfId="1" applyNumberFormat="1" applyFont="1" applyFill="1" applyBorder="1" applyProtection="1"/>
    <xf numFmtId="0" fontId="0" fillId="0" borderId="0" xfId="0" applyFont="1" applyFill="1" applyBorder="1" applyAlignment="1" applyProtection="1">
      <alignment horizontal="center"/>
    </xf>
    <xf numFmtId="0" fontId="0" fillId="0" borderId="0" xfId="0" applyFill="1" applyBorder="1" applyProtection="1"/>
    <xf numFmtId="0" fontId="0" fillId="0" borderId="0" xfId="0" applyFill="1" applyProtection="1"/>
    <xf numFmtId="168" fontId="0" fillId="0" borderId="0" xfId="0" applyNumberFormat="1" applyFill="1" applyProtection="1"/>
    <xf numFmtId="166" fontId="0" fillId="0" borderId="5" xfId="2" applyNumberFormat="1" applyFont="1" applyFill="1" applyBorder="1" applyProtection="1"/>
    <xf numFmtId="166" fontId="4" fillId="0" borderId="5" xfId="2" applyNumberFormat="1" applyFont="1" applyFill="1" applyBorder="1" applyProtection="1"/>
    <xf numFmtId="0" fontId="3" fillId="0" borderId="0" xfId="0" applyFont="1" applyFill="1" applyProtection="1"/>
    <xf numFmtId="168" fontId="3" fillId="0" borderId="0" xfId="0" applyNumberFormat="1" applyFont="1" applyFill="1" applyProtection="1"/>
    <xf numFmtId="0" fontId="1" fillId="0" borderId="15" xfId="0" applyFont="1" applyBorder="1" applyAlignment="1" applyProtection="1">
      <alignment wrapText="1"/>
    </xf>
    <xf numFmtId="0" fontId="1" fillId="0" borderId="11" xfId="0" applyFont="1" applyBorder="1" applyAlignment="1" applyProtection="1">
      <alignment horizontal="center" wrapText="1"/>
    </xf>
    <xf numFmtId="0" fontId="1" fillId="0" borderId="16" xfId="0" applyFont="1" applyBorder="1" applyAlignment="1" applyProtection="1">
      <alignment horizontal="center" wrapText="1"/>
    </xf>
    <xf numFmtId="168" fontId="1" fillId="0" borderId="16" xfId="0" applyNumberFormat="1" applyFont="1" applyBorder="1" applyAlignment="1" applyProtection="1">
      <alignment horizontal="center" wrapText="1"/>
    </xf>
    <xf numFmtId="0" fontId="0" fillId="0" borderId="0" xfId="0" applyAlignment="1" applyProtection="1">
      <alignment wrapText="1"/>
    </xf>
    <xf numFmtId="0" fontId="0" fillId="2" borderId="11" xfId="0" applyFill="1" applyBorder="1" applyProtection="1"/>
    <xf numFmtId="164" fontId="0" fillId="2" borderId="19" xfId="0" applyNumberFormat="1" applyFill="1" applyBorder="1" applyProtection="1"/>
    <xf numFmtId="167" fontId="0" fillId="2" borderId="33" xfId="1" applyNumberFormat="1" applyFont="1" applyFill="1" applyBorder="1" applyProtection="1"/>
    <xf numFmtId="167" fontId="0" fillId="2" borderId="28" xfId="1" applyNumberFormat="1" applyFont="1" applyFill="1" applyBorder="1" applyProtection="1"/>
    <xf numFmtId="168" fontId="0" fillId="2" borderId="28" xfId="1" applyNumberFormat="1" applyFont="1" applyFill="1" applyBorder="1" applyProtection="1"/>
    <xf numFmtId="0" fontId="0" fillId="2" borderId="5" xfId="0" applyFill="1" applyBorder="1" applyProtection="1"/>
    <xf numFmtId="165" fontId="0" fillId="2" borderId="5" xfId="0" applyNumberFormat="1" applyFill="1" applyBorder="1" applyProtection="1"/>
    <xf numFmtId="164" fontId="0" fillId="2" borderId="27" xfId="0" applyNumberFormat="1" applyFill="1" applyBorder="1" applyProtection="1"/>
    <xf numFmtId="167" fontId="0" fillId="2" borderId="32" xfId="1" applyNumberFormat="1" applyFont="1" applyFill="1" applyBorder="1" applyProtection="1"/>
    <xf numFmtId="167" fontId="0" fillId="2" borderId="29" xfId="1" applyNumberFormat="1" applyFont="1" applyFill="1" applyBorder="1" applyProtection="1"/>
    <xf numFmtId="168" fontId="0" fillId="2" borderId="29" xfId="1" applyNumberFormat="1" applyFont="1" applyFill="1" applyBorder="1" applyProtection="1"/>
    <xf numFmtId="0" fontId="0" fillId="2" borderId="14" xfId="0" applyFill="1" applyBorder="1" applyProtection="1"/>
    <xf numFmtId="164" fontId="0" fillId="2" borderId="20" xfId="0" applyNumberFormat="1" applyFill="1" applyBorder="1" applyProtection="1"/>
    <xf numFmtId="167" fontId="0" fillId="2" borderId="34" xfId="1" applyNumberFormat="1" applyFont="1" applyFill="1" applyBorder="1" applyProtection="1"/>
    <xf numFmtId="167" fontId="0" fillId="2" borderId="30" xfId="1" applyNumberFormat="1" applyFont="1" applyFill="1" applyBorder="1" applyProtection="1"/>
    <xf numFmtId="168" fontId="0" fillId="2" borderId="30" xfId="1" applyNumberFormat="1" applyFont="1" applyFill="1" applyBorder="1" applyProtection="1"/>
    <xf numFmtId="0" fontId="0" fillId="3" borderId="2" xfId="0" applyFill="1" applyBorder="1" applyProtection="1"/>
    <xf numFmtId="164" fontId="0" fillId="3" borderId="2" xfId="0" applyNumberFormat="1" applyFill="1" applyBorder="1" applyProtection="1"/>
    <xf numFmtId="0" fontId="0" fillId="3" borderId="5" xfId="0" applyFill="1" applyBorder="1" applyProtection="1"/>
    <xf numFmtId="164" fontId="0" fillId="3" borderId="27" xfId="0" applyNumberFormat="1" applyFill="1" applyBorder="1" applyProtection="1"/>
    <xf numFmtId="167" fontId="0" fillId="3" borderId="32" xfId="1" applyNumberFormat="1" applyFont="1" applyFill="1" applyBorder="1" applyProtection="1"/>
    <xf numFmtId="168" fontId="0" fillId="3" borderId="32" xfId="1" applyNumberFormat="1" applyFont="1" applyFill="1" applyBorder="1" applyProtection="1"/>
    <xf numFmtId="164" fontId="0" fillId="3" borderId="5" xfId="0" applyNumberFormat="1" applyFill="1" applyBorder="1" applyProtection="1"/>
    <xf numFmtId="0" fontId="0" fillId="3" borderId="8" xfId="0" applyFill="1" applyBorder="1" applyProtection="1"/>
    <xf numFmtId="164" fontId="0" fillId="3" borderId="8" xfId="0" applyNumberFormat="1" applyFill="1" applyBorder="1" applyProtection="1"/>
    <xf numFmtId="167" fontId="0" fillId="3" borderId="36" xfId="1" applyNumberFormat="1" applyFont="1" applyFill="1" applyBorder="1" applyProtection="1"/>
    <xf numFmtId="168" fontId="0" fillId="3" borderId="36" xfId="1" applyNumberFormat="1" applyFont="1" applyFill="1" applyBorder="1" applyProtection="1"/>
    <xf numFmtId="0" fontId="0" fillId="4" borderId="2" xfId="0" applyFill="1" applyBorder="1" applyProtection="1"/>
    <xf numFmtId="164" fontId="0" fillId="4" borderId="2" xfId="0" applyNumberFormat="1" applyFill="1" applyBorder="1" applyProtection="1"/>
    <xf numFmtId="165" fontId="0" fillId="4" borderId="2" xfId="0" applyNumberFormat="1" applyFill="1" applyBorder="1" applyProtection="1"/>
    <xf numFmtId="164" fontId="0" fillId="4" borderId="37" xfId="0" applyNumberFormat="1" applyFill="1" applyBorder="1" applyProtection="1"/>
    <xf numFmtId="167" fontId="0" fillId="4" borderId="33" xfId="1" applyNumberFormat="1" applyFont="1" applyFill="1" applyBorder="1" applyProtection="1"/>
    <xf numFmtId="167" fontId="0" fillId="4" borderId="28" xfId="1" applyNumberFormat="1" applyFont="1" applyFill="1" applyBorder="1" applyProtection="1"/>
    <xf numFmtId="168" fontId="0" fillId="4" borderId="28" xfId="1" applyNumberFormat="1" applyFont="1" applyFill="1" applyBorder="1" applyProtection="1"/>
    <xf numFmtId="0" fontId="0" fillId="4" borderId="5" xfId="0" applyFill="1" applyBorder="1" applyProtection="1"/>
    <xf numFmtId="164" fontId="0" fillId="4" borderId="5" xfId="0" applyNumberFormat="1" applyFill="1" applyBorder="1" applyProtection="1"/>
    <xf numFmtId="165" fontId="0" fillId="4" borderId="5" xfId="0" applyNumberFormat="1" applyFill="1" applyBorder="1" applyProtection="1"/>
    <xf numFmtId="164" fontId="0" fillId="4" borderId="27" xfId="0" applyNumberFormat="1" applyFill="1" applyBorder="1" applyProtection="1"/>
    <xf numFmtId="167" fontId="0" fillId="4" borderId="32" xfId="1" applyNumberFormat="1" applyFont="1" applyFill="1" applyBorder="1" applyProtection="1"/>
    <xf numFmtId="167" fontId="0" fillId="4" borderId="29" xfId="1" applyNumberFormat="1" applyFont="1" applyFill="1" applyBorder="1" applyProtection="1"/>
    <xf numFmtId="168" fontId="0" fillId="4" borderId="29" xfId="1" applyNumberFormat="1" applyFont="1" applyFill="1" applyBorder="1" applyProtection="1"/>
    <xf numFmtId="0" fontId="0" fillId="4" borderId="8" xfId="0" applyFill="1" applyBorder="1" applyProtection="1"/>
    <xf numFmtId="164" fontId="0" fillId="4" borderId="8" xfId="0" applyNumberFormat="1" applyFill="1" applyBorder="1" applyProtection="1"/>
    <xf numFmtId="167" fontId="0" fillId="4" borderId="34" xfId="1" applyNumberFormat="1" applyFont="1" applyFill="1" applyBorder="1" applyProtection="1"/>
    <xf numFmtId="167" fontId="0" fillId="4" borderId="30" xfId="1" applyNumberFormat="1" applyFont="1" applyFill="1" applyBorder="1" applyProtection="1"/>
    <xf numFmtId="168" fontId="0" fillId="4" borderId="30" xfId="1" applyNumberFormat="1" applyFont="1" applyFill="1" applyBorder="1" applyProtection="1"/>
    <xf numFmtId="0" fontId="0" fillId="5" borderId="2" xfId="0" applyFill="1" applyBorder="1" applyProtection="1"/>
    <xf numFmtId="164" fontId="0" fillId="5" borderId="2" xfId="0" applyNumberFormat="1" applyFill="1" applyBorder="1" applyProtection="1"/>
    <xf numFmtId="165" fontId="0" fillId="5" borderId="2" xfId="0" applyNumberFormat="1" applyFill="1" applyBorder="1" applyProtection="1"/>
    <xf numFmtId="164" fontId="0" fillId="5" borderId="37" xfId="0" applyNumberFormat="1" applyFill="1" applyBorder="1" applyProtection="1"/>
    <xf numFmtId="167" fontId="0" fillId="5" borderId="33" xfId="1" applyNumberFormat="1" applyFont="1" applyFill="1" applyBorder="1" applyProtection="1"/>
    <xf numFmtId="167" fontId="0" fillId="5" borderId="28" xfId="1" applyNumberFormat="1" applyFont="1" applyFill="1" applyBorder="1" applyProtection="1"/>
    <xf numFmtId="168" fontId="0" fillId="5" borderId="28" xfId="1" applyNumberFormat="1" applyFont="1" applyFill="1" applyBorder="1" applyProtection="1"/>
    <xf numFmtId="0" fontId="0" fillId="5" borderId="5" xfId="0" applyFill="1" applyBorder="1" applyProtection="1"/>
    <xf numFmtId="164" fontId="0" fillId="5" borderId="5" xfId="0" applyNumberFormat="1" applyFill="1" applyBorder="1" applyProtection="1"/>
    <xf numFmtId="164" fontId="0" fillId="5" borderId="27" xfId="0" applyNumberFormat="1" applyFill="1" applyBorder="1" applyProtection="1"/>
    <xf numFmtId="167" fontId="0" fillId="5" borderId="32" xfId="1" applyNumberFormat="1" applyFont="1" applyFill="1" applyBorder="1" applyProtection="1"/>
    <xf numFmtId="167" fontId="0" fillId="5" borderId="29" xfId="1" applyNumberFormat="1" applyFont="1" applyFill="1" applyBorder="1" applyProtection="1"/>
    <xf numFmtId="168" fontId="0" fillId="5" borderId="29" xfId="1" applyNumberFormat="1" applyFont="1" applyFill="1" applyBorder="1" applyProtection="1"/>
    <xf numFmtId="165" fontId="0" fillId="5" borderId="5" xfId="0" applyNumberFormat="1" applyFill="1" applyBorder="1" applyProtection="1"/>
    <xf numFmtId="0" fontId="0" fillId="5" borderId="8" xfId="0" applyFill="1" applyBorder="1" applyProtection="1"/>
    <xf numFmtId="164" fontId="0" fillId="5" borderId="8" xfId="0" applyNumberFormat="1" applyFill="1" applyBorder="1" applyProtection="1"/>
    <xf numFmtId="165" fontId="0" fillId="5" borderId="8" xfId="0" applyNumberFormat="1" applyFill="1" applyBorder="1" applyProtection="1"/>
    <xf numFmtId="167" fontId="0" fillId="5" borderId="34" xfId="1" applyNumberFormat="1" applyFont="1" applyFill="1" applyBorder="1" applyProtection="1"/>
    <xf numFmtId="167" fontId="0" fillId="5" borderId="30" xfId="1" applyNumberFormat="1" applyFont="1" applyFill="1" applyBorder="1" applyProtection="1"/>
    <xf numFmtId="168" fontId="0" fillId="5" borderId="30" xfId="1" applyNumberFormat="1" applyFont="1" applyFill="1" applyBorder="1" applyProtection="1"/>
    <xf numFmtId="168" fontId="5" fillId="0" borderId="38" xfId="0" applyNumberFormat="1" applyFont="1" applyBorder="1" applyProtection="1"/>
    <xf numFmtId="168" fontId="5" fillId="0" borderId="18" xfId="0" applyNumberFormat="1" applyFont="1" applyBorder="1" applyProtection="1"/>
    <xf numFmtId="168" fontId="5" fillId="0" borderId="39" xfId="0" applyNumberFormat="1" applyFont="1" applyBorder="1" applyProtection="1"/>
    <xf numFmtId="164" fontId="0" fillId="0" borderId="0" xfId="0" applyNumberFormat="1" applyProtection="1"/>
    <xf numFmtId="0" fontId="1" fillId="0" borderId="5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6" fillId="8" borderId="0" xfId="0" applyFont="1" applyFill="1" applyAlignment="1">
      <alignment horizontal="center" vertical="top"/>
    </xf>
    <xf numFmtId="17" fontId="1" fillId="0" borderId="5" xfId="0" applyNumberFormat="1" applyFont="1" applyBorder="1" applyAlignment="1" applyProtection="1">
      <alignment horizontal="center" wrapText="1"/>
    </xf>
    <xf numFmtId="17" fontId="1" fillId="0" borderId="12" xfId="0" applyNumberFormat="1" applyFont="1" applyBorder="1" applyAlignment="1" applyProtection="1">
      <alignment horizontal="center" wrapText="1"/>
    </xf>
    <xf numFmtId="0" fontId="0" fillId="2" borderId="19" xfId="0" applyFill="1" applyBorder="1" applyProtection="1"/>
    <xf numFmtId="0" fontId="0" fillId="2" borderId="27" xfId="0" applyFill="1" applyBorder="1" applyProtection="1"/>
    <xf numFmtId="0" fontId="0" fillId="2" borderId="20" xfId="0" applyFill="1" applyBorder="1" applyProtection="1"/>
    <xf numFmtId="0" fontId="0" fillId="3" borderId="37" xfId="0" applyFill="1" applyBorder="1" applyProtection="1"/>
    <xf numFmtId="0" fontId="0" fillId="3" borderId="27" xfId="0" applyFill="1" applyBorder="1" applyProtection="1"/>
    <xf numFmtId="0" fontId="0" fillId="3" borderId="44" xfId="0" applyFill="1" applyBorder="1" applyProtection="1"/>
    <xf numFmtId="0" fontId="0" fillId="4" borderId="37" xfId="0" applyFill="1" applyBorder="1" applyProtection="1"/>
    <xf numFmtId="0" fontId="0" fillId="4" borderId="27" xfId="0" applyFill="1" applyBorder="1" applyProtection="1"/>
    <xf numFmtId="0" fontId="0" fillId="4" borderId="44" xfId="0" applyFill="1" applyBorder="1" applyProtection="1"/>
    <xf numFmtId="0" fontId="0" fillId="5" borderId="37" xfId="0" applyFill="1" applyBorder="1" applyProtection="1"/>
    <xf numFmtId="0" fontId="0" fillId="5" borderId="27" xfId="0" applyFill="1" applyBorder="1" applyProtection="1"/>
    <xf numFmtId="0" fontId="0" fillId="5" borderId="44" xfId="0" applyFill="1" applyBorder="1" applyProtection="1"/>
    <xf numFmtId="0" fontId="0" fillId="0" borderId="5" xfId="0" applyBorder="1" applyProtection="1"/>
    <xf numFmtId="0" fontId="0" fillId="0" borderId="5" xfId="0" applyBorder="1" applyAlignment="1" applyProtection="1">
      <alignment wrapText="1"/>
    </xf>
    <xf numFmtId="164" fontId="0" fillId="2" borderId="17" xfId="0" applyNumberFormat="1" applyFill="1" applyBorder="1" applyProtection="1"/>
    <xf numFmtId="164" fontId="0" fillId="2" borderId="45" xfId="0" applyNumberFormat="1" applyFill="1" applyBorder="1" applyProtection="1"/>
    <xf numFmtId="164" fontId="0" fillId="2" borderId="41" xfId="0" applyNumberFormat="1" applyFill="1" applyBorder="1" applyProtection="1"/>
    <xf numFmtId="169" fontId="0" fillId="5" borderId="5" xfId="1" applyNumberFormat="1" applyFont="1" applyFill="1" applyBorder="1" applyProtection="1"/>
    <xf numFmtId="169" fontId="0" fillId="2" borderId="28" xfId="0" applyNumberFormat="1" applyFill="1" applyBorder="1" applyProtection="1"/>
    <xf numFmtId="169" fontId="0" fillId="2" borderId="29" xfId="0" applyNumberFormat="1" applyFill="1" applyBorder="1" applyProtection="1"/>
    <xf numFmtId="169" fontId="0" fillId="2" borderId="30" xfId="0" applyNumberFormat="1" applyFill="1" applyBorder="1" applyProtection="1"/>
    <xf numFmtId="169" fontId="0" fillId="3" borderId="5" xfId="0" applyNumberFormat="1" applyFill="1" applyBorder="1" applyProtection="1"/>
    <xf numFmtId="169" fontId="0" fillId="4" borderId="5" xfId="0" applyNumberFormat="1" applyFill="1" applyBorder="1" applyProtection="1"/>
    <xf numFmtId="169" fontId="0" fillId="3" borderId="35" xfId="0" applyNumberFormat="1" applyFill="1" applyBorder="1" applyProtection="1"/>
    <xf numFmtId="0" fontId="0" fillId="6" borderId="1" xfId="0" applyFill="1" applyBorder="1" applyProtection="1">
      <protection locked="0"/>
    </xf>
    <xf numFmtId="0" fontId="0" fillId="6" borderId="2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4" xfId="0" applyFill="1" applyBorder="1" applyProtection="1">
      <protection locked="0"/>
    </xf>
    <xf numFmtId="0" fontId="0" fillId="6" borderId="6" xfId="0" applyFill="1" applyBorder="1" applyProtection="1">
      <protection locked="0"/>
    </xf>
    <xf numFmtId="0" fontId="0" fillId="6" borderId="24" xfId="0" applyFill="1" applyBorder="1" applyProtection="1">
      <protection locked="0"/>
    </xf>
    <xf numFmtId="0" fontId="0" fillId="6" borderId="25" xfId="0" applyFill="1" applyBorder="1" applyProtection="1">
      <protection locked="0"/>
    </xf>
    <xf numFmtId="0" fontId="0" fillId="6" borderId="26" xfId="0" applyFill="1" applyBorder="1" applyProtection="1">
      <protection locked="0"/>
    </xf>
    <xf numFmtId="0" fontId="0" fillId="6" borderId="7" xfId="0" applyFill="1" applyBorder="1" applyProtection="1">
      <protection locked="0"/>
    </xf>
    <xf numFmtId="0" fontId="0" fillId="6" borderId="8" xfId="0" applyFill="1" applyBorder="1" applyProtection="1">
      <protection locked="0"/>
    </xf>
    <xf numFmtId="0" fontId="0" fillId="6" borderId="9" xfId="0" applyFill="1" applyBorder="1" applyProtection="1">
      <protection locked="0"/>
    </xf>
    <xf numFmtId="167" fontId="0" fillId="6" borderId="1" xfId="1" applyNumberFormat="1" applyFont="1" applyFill="1" applyBorder="1" applyProtection="1">
      <protection locked="0"/>
    </xf>
    <xf numFmtId="167" fontId="0" fillId="6" borderId="2" xfId="1" applyNumberFormat="1" applyFont="1" applyFill="1" applyBorder="1" applyProtection="1">
      <protection locked="0"/>
    </xf>
    <xf numFmtId="167" fontId="0" fillId="6" borderId="4" xfId="1" applyNumberFormat="1" applyFont="1" applyFill="1" applyBorder="1" applyProtection="1">
      <protection locked="0"/>
    </xf>
    <xf numFmtId="167" fontId="0" fillId="6" borderId="7" xfId="1" applyNumberFormat="1" applyFont="1" applyFill="1" applyBorder="1" applyProtection="1">
      <protection locked="0"/>
    </xf>
    <xf numFmtId="167" fontId="0" fillId="6" borderId="8" xfId="1" applyNumberFormat="1" applyFont="1" applyFill="1" applyBorder="1" applyProtection="1">
      <protection locked="0"/>
    </xf>
    <xf numFmtId="167" fontId="0" fillId="0" borderId="0" xfId="1" applyNumberFormat="1" applyFont="1" applyProtection="1"/>
    <xf numFmtId="166" fontId="0" fillId="0" borderId="0" xfId="2" applyNumberFormat="1" applyFont="1" applyFill="1" applyBorder="1" applyProtection="1"/>
    <xf numFmtId="166" fontId="4" fillId="0" borderId="0" xfId="2" applyNumberFormat="1" applyFont="1" applyFill="1" applyBorder="1" applyProtection="1"/>
    <xf numFmtId="0" fontId="0" fillId="0" borderId="5" xfId="2" applyNumberFormat="1" applyFont="1" applyFill="1" applyBorder="1" applyProtection="1"/>
    <xf numFmtId="0" fontId="1" fillId="0" borderId="5" xfId="0" applyFont="1" applyBorder="1" applyAlignment="1" applyProtection="1">
      <alignment horizontal="center" wrapText="1"/>
    </xf>
    <xf numFmtId="168" fontId="1" fillId="0" borderId="5" xfId="0" applyNumberFormat="1" applyFont="1" applyBorder="1" applyAlignment="1" applyProtection="1">
      <alignment horizontal="center" wrapText="1"/>
    </xf>
    <xf numFmtId="167" fontId="0" fillId="0" borderId="5" xfId="1" applyNumberFormat="1" applyFont="1" applyFill="1" applyBorder="1" applyProtection="1"/>
    <xf numFmtId="0" fontId="0" fillId="0" borderId="5" xfId="0" applyFill="1" applyBorder="1" applyProtection="1"/>
    <xf numFmtId="168" fontId="0" fillId="0" borderId="5" xfId="0" applyNumberFormat="1" applyFill="1" applyBorder="1" applyProtection="1"/>
    <xf numFmtId="168" fontId="5" fillId="0" borderId="5" xfId="0" applyNumberFormat="1" applyFont="1" applyBorder="1" applyProtection="1"/>
    <xf numFmtId="0" fontId="0" fillId="0" borderId="0" xfId="0" applyAlignment="1" applyProtection="1">
      <alignment horizontal="left" vertical="top"/>
    </xf>
    <xf numFmtId="0" fontId="0" fillId="0" borderId="0" xfId="0" applyFont="1" applyAlignment="1" applyProtection="1">
      <alignment horizontal="left" vertical="top"/>
    </xf>
    <xf numFmtId="7" fontId="0" fillId="0" borderId="0" xfId="2" applyNumberFormat="1" applyFont="1" applyAlignment="1" applyProtection="1">
      <alignment horizontal="right" vertical="top"/>
    </xf>
    <xf numFmtId="170" fontId="0" fillId="6" borderId="5" xfId="3" applyNumberFormat="1" applyFont="1" applyFill="1" applyBorder="1" applyProtection="1">
      <protection locked="0"/>
    </xf>
    <xf numFmtId="1" fontId="0" fillId="6" borderId="5" xfId="3" applyNumberFormat="1" applyFont="1" applyFill="1" applyBorder="1" applyAlignment="1" applyProtection="1">
      <protection locked="0"/>
    </xf>
    <xf numFmtId="5" fontId="0" fillId="8" borderId="5" xfId="2" applyNumberFormat="1" applyFont="1" applyFill="1" applyBorder="1" applyProtection="1"/>
    <xf numFmtId="5" fontId="4" fillId="8" borderId="5" xfId="2" applyNumberFormat="1" applyFont="1" applyFill="1" applyBorder="1" applyProtection="1"/>
    <xf numFmtId="0" fontId="0" fillId="0" borderId="11" xfId="0" applyFont="1" applyBorder="1" applyAlignment="1" applyProtection="1">
      <alignment horizontal="center" wrapText="1"/>
    </xf>
    <xf numFmtId="171" fontId="0" fillId="0" borderId="0" xfId="0" applyNumberFormat="1" applyProtection="1"/>
    <xf numFmtId="0" fontId="1" fillId="0" borderId="1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1" xfId="0" applyFont="1" applyBorder="1" applyAlignment="1" applyProtection="1">
      <alignment horizontal="center"/>
    </xf>
    <xf numFmtId="0" fontId="0" fillId="0" borderId="5" xfId="0" applyFont="1" applyFill="1" applyBorder="1" applyAlignment="1" applyProtection="1">
      <alignment horizontal="left"/>
    </xf>
    <xf numFmtId="0" fontId="4" fillId="0" borderId="5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center" vertical="center" textRotation="90"/>
    </xf>
    <xf numFmtId="0" fontId="1" fillId="3" borderId="4" xfId="0" applyFont="1" applyFill="1" applyBorder="1" applyAlignment="1" applyProtection="1">
      <alignment horizontal="center" vertical="center" textRotation="90"/>
    </xf>
    <xf numFmtId="0" fontId="1" fillId="3" borderId="7" xfId="0" applyFont="1" applyFill="1" applyBorder="1" applyAlignment="1" applyProtection="1">
      <alignment horizontal="center" vertical="center" textRotation="90"/>
    </xf>
    <xf numFmtId="0" fontId="1" fillId="4" borderId="1" xfId="0" applyFont="1" applyFill="1" applyBorder="1" applyAlignment="1" applyProtection="1">
      <alignment horizontal="center" vertical="center" textRotation="90"/>
    </xf>
    <xf numFmtId="0" fontId="1" fillId="4" borderId="4" xfId="0" applyFont="1" applyFill="1" applyBorder="1" applyAlignment="1" applyProtection="1">
      <alignment horizontal="center" vertical="center" textRotation="90"/>
    </xf>
    <xf numFmtId="0" fontId="1" fillId="4" borderId="7" xfId="0" applyFont="1" applyFill="1" applyBorder="1" applyAlignment="1" applyProtection="1">
      <alignment horizontal="center" vertical="center" textRotation="90"/>
    </xf>
    <xf numFmtId="0" fontId="1" fillId="5" borderId="1" xfId="0" applyFont="1" applyFill="1" applyBorder="1" applyAlignment="1" applyProtection="1">
      <alignment horizontal="center" vertical="center" textRotation="90"/>
    </xf>
    <xf numFmtId="0" fontId="1" fillId="5" borderId="4" xfId="0" applyFont="1" applyFill="1" applyBorder="1" applyAlignment="1" applyProtection="1">
      <alignment horizontal="center" vertical="center" textRotation="90"/>
    </xf>
    <xf numFmtId="0" fontId="1" fillId="5" borderId="7" xfId="0" applyFont="1" applyFill="1" applyBorder="1" applyAlignment="1" applyProtection="1">
      <alignment horizontal="center" vertical="center" textRotation="90"/>
    </xf>
    <xf numFmtId="0" fontId="1" fillId="0" borderId="10" xfId="0" applyFont="1" applyBorder="1" applyAlignment="1" applyProtection="1">
      <alignment horizontal="center" vertical="center"/>
    </xf>
    <xf numFmtId="0" fontId="1" fillId="0" borderId="12" xfId="0" applyFont="1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0" fillId="0" borderId="5" xfId="0" applyFont="1" applyBorder="1" applyAlignment="1" applyProtection="1">
      <alignment horizontal="left"/>
    </xf>
    <xf numFmtId="0" fontId="1" fillId="0" borderId="5" xfId="0" applyFont="1" applyBorder="1" applyAlignment="1" applyProtection="1">
      <alignment horizontal="center"/>
    </xf>
    <xf numFmtId="0" fontId="0" fillId="0" borderId="5" xfId="0" applyFont="1" applyBorder="1" applyAlignment="1" applyProtection="1">
      <alignment horizontal="center"/>
    </xf>
    <xf numFmtId="0" fontId="0" fillId="6" borderId="5" xfId="0" applyFill="1" applyBorder="1" applyAlignment="1" applyProtection="1">
      <alignment horizontal="center"/>
      <protection locked="0"/>
    </xf>
    <xf numFmtId="17" fontId="1" fillId="0" borderId="5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 wrapText="1"/>
    </xf>
    <xf numFmtId="167" fontId="0" fillId="0" borderId="27" xfId="0" applyNumberFormat="1" applyFont="1" applyFill="1" applyBorder="1" applyAlignment="1" applyProtection="1">
      <alignment horizontal="center"/>
    </xf>
    <xf numFmtId="167" fontId="0" fillId="0" borderId="45" xfId="0" applyNumberFormat="1" applyFont="1" applyFill="1" applyBorder="1" applyAlignment="1" applyProtection="1">
      <alignment horizontal="center"/>
    </xf>
    <xf numFmtId="167" fontId="0" fillId="0" borderId="46" xfId="0" applyNumberFormat="1" applyFont="1" applyFill="1" applyBorder="1" applyAlignment="1" applyProtection="1">
      <alignment horizontal="center"/>
    </xf>
    <xf numFmtId="0" fontId="1" fillId="0" borderId="50" xfId="0" applyFont="1" applyBorder="1" applyAlignment="1" applyProtection="1">
      <alignment horizontal="center"/>
    </xf>
    <xf numFmtId="0" fontId="1" fillId="0" borderId="47" xfId="0" applyFont="1" applyBorder="1" applyAlignment="1" applyProtection="1">
      <alignment horizontal="center" wrapText="1"/>
    </xf>
    <xf numFmtId="0" fontId="1" fillId="0" borderId="48" xfId="0" applyFont="1" applyBorder="1" applyAlignment="1" applyProtection="1">
      <alignment horizontal="center" wrapText="1"/>
    </xf>
    <xf numFmtId="0" fontId="1" fillId="0" borderId="49" xfId="0" applyFont="1" applyBorder="1" applyAlignment="1" applyProtection="1">
      <alignment horizontal="center" wrapText="1"/>
    </xf>
    <xf numFmtId="17" fontId="1" fillId="0" borderId="42" xfId="0" applyNumberFormat="1" applyFont="1" applyBorder="1" applyAlignment="1" applyProtection="1">
      <alignment horizontal="center" wrapText="1"/>
    </xf>
    <xf numFmtId="17" fontId="1" fillId="0" borderId="43" xfId="0" applyNumberFormat="1" applyFont="1" applyBorder="1" applyAlignment="1" applyProtection="1">
      <alignment horizontal="center" wrapText="1"/>
    </xf>
    <xf numFmtId="17" fontId="1" fillId="0" borderId="10" xfId="0" applyNumberFormat="1" applyFont="1" applyBorder="1" applyAlignment="1" applyProtection="1">
      <alignment horizontal="center" wrapText="1"/>
    </xf>
    <xf numFmtId="17" fontId="1" fillId="0" borderId="11" xfId="0" applyNumberFormat="1" applyFont="1" applyBorder="1" applyAlignment="1" applyProtection="1">
      <alignment horizontal="center" wrapText="1"/>
    </xf>
    <xf numFmtId="0" fontId="1" fillId="0" borderId="19" xfId="0" applyFont="1" applyBorder="1" applyAlignment="1" applyProtection="1">
      <alignment horizontal="center" wrapText="1"/>
    </xf>
    <xf numFmtId="0" fontId="1" fillId="0" borderId="20" xfId="0" applyFont="1" applyBorder="1" applyAlignment="1" applyProtection="1">
      <alignment horizontal="center" wrapText="1"/>
    </xf>
    <xf numFmtId="0" fontId="1" fillId="0" borderId="10" xfId="0" applyFont="1" applyBorder="1" applyAlignment="1" applyProtection="1">
      <alignment horizontal="center" wrapText="1"/>
    </xf>
    <xf numFmtId="0" fontId="1" fillId="0" borderId="13" xfId="0" applyFont="1" applyBorder="1" applyAlignment="1" applyProtection="1">
      <alignment horizontal="center" wrapText="1"/>
    </xf>
    <xf numFmtId="0" fontId="1" fillId="0" borderId="11" xfId="0" applyFont="1" applyBorder="1" applyAlignment="1" applyProtection="1">
      <alignment horizontal="center" wrapText="1"/>
    </xf>
    <xf numFmtId="0" fontId="1" fillId="0" borderId="14" xfId="0" applyFont="1" applyBorder="1" applyAlignment="1" applyProtection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textRotation="90"/>
    </xf>
    <xf numFmtId="0" fontId="1" fillId="3" borderId="4" xfId="0" applyFont="1" applyFill="1" applyBorder="1" applyAlignment="1">
      <alignment horizontal="center" vertical="center" textRotation="90"/>
    </xf>
    <xf numFmtId="0" fontId="1" fillId="3" borderId="7" xfId="0" applyFont="1" applyFill="1" applyBorder="1" applyAlignment="1">
      <alignment horizontal="center" vertical="center" textRotation="90"/>
    </xf>
    <xf numFmtId="0" fontId="1" fillId="4" borderId="1" xfId="0" applyFont="1" applyFill="1" applyBorder="1" applyAlignment="1">
      <alignment horizontal="center" vertical="center" textRotation="90"/>
    </xf>
    <xf numFmtId="0" fontId="1" fillId="4" borderId="4" xfId="0" applyFont="1" applyFill="1" applyBorder="1" applyAlignment="1">
      <alignment horizontal="center" vertical="center" textRotation="90"/>
    </xf>
    <xf numFmtId="0" fontId="1" fillId="4" borderId="7" xfId="0" applyFont="1" applyFill="1" applyBorder="1" applyAlignment="1">
      <alignment horizontal="center" vertical="center" textRotation="90"/>
    </xf>
    <xf numFmtId="0" fontId="1" fillId="5" borderId="1" xfId="0" applyFont="1" applyFill="1" applyBorder="1" applyAlignment="1">
      <alignment horizontal="center" vertical="center" textRotation="90"/>
    </xf>
    <xf numFmtId="0" fontId="1" fillId="5" borderId="4" xfId="0" applyFont="1" applyFill="1" applyBorder="1" applyAlignment="1">
      <alignment horizontal="center" vertical="center" textRotation="90"/>
    </xf>
    <xf numFmtId="0" fontId="1" fillId="5" borderId="7" xfId="0" applyFont="1" applyFill="1" applyBorder="1" applyAlignment="1">
      <alignment horizontal="center" vertical="center" textRotation="90"/>
    </xf>
    <xf numFmtId="0" fontId="1" fillId="0" borderId="17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/>
              <a:t>Monthly Procedures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0257621643448417E-2"/>
          <c:y val="0.10304226180401835"/>
          <c:w val="0.88530945170315234"/>
          <c:h val="0.80935970148637604"/>
        </c:manualLayout>
      </c:layout>
      <c:lineChart>
        <c:grouping val="standard"/>
        <c:varyColors val="0"/>
        <c:ser>
          <c:idx val="0"/>
          <c:order val="0"/>
          <c:tx>
            <c:strRef>
              <c:f>'Monthly Procedures'!$C$4</c:f>
              <c:strCache>
                <c:ptCount val="1"/>
                <c:pt idx="0">
                  <c:v>Actual Procedures</c:v>
                </c:pt>
              </c:strCache>
            </c:strRef>
          </c:tx>
          <c:spPr>
            <a:ln w="63500">
              <a:solidFill>
                <a:srgbClr val="00B050"/>
              </a:solidFill>
            </a:ln>
          </c:spPr>
          <c:marker>
            <c:symbol val="none"/>
          </c:marker>
          <c:cat>
            <c:strRef>
              <c:f>'Monthly Procedures'!$A$5:$B$61</c:f>
              <c:strCache>
                <c:ptCount val="57"/>
                <c:pt idx="0">
                  <c:v>Jan-11</c:v>
                </c:pt>
                <c:pt idx="1">
                  <c:v>Feb-11</c:v>
                </c:pt>
                <c:pt idx="2">
                  <c:v>Mar-11</c:v>
                </c:pt>
                <c:pt idx="3">
                  <c:v>Apr-11</c:v>
                </c:pt>
                <c:pt idx="4">
                  <c:v>May-11</c:v>
                </c:pt>
                <c:pt idx="5">
                  <c:v>Jun-11</c:v>
                </c:pt>
                <c:pt idx="6">
                  <c:v>Jul-11</c:v>
                </c:pt>
                <c:pt idx="7">
                  <c:v>Aug-11</c:v>
                </c:pt>
                <c:pt idx="8">
                  <c:v>Sep-11</c:v>
                </c:pt>
                <c:pt idx="9">
                  <c:v>Oct-11</c:v>
                </c:pt>
                <c:pt idx="10">
                  <c:v>Nov-11</c:v>
                </c:pt>
                <c:pt idx="11">
                  <c:v>Dec-11</c:v>
                </c:pt>
                <c:pt idx="12">
                  <c:v>Jan-12</c:v>
                </c:pt>
                <c:pt idx="13">
                  <c:v>Feb-12</c:v>
                </c:pt>
                <c:pt idx="14">
                  <c:v>Mar-12</c:v>
                </c:pt>
                <c:pt idx="15">
                  <c:v>Apr-12</c:v>
                </c:pt>
                <c:pt idx="16">
                  <c:v>May-12</c:v>
                </c:pt>
                <c:pt idx="17">
                  <c:v>Jun-12</c:v>
                </c:pt>
                <c:pt idx="18">
                  <c:v>Jul-12</c:v>
                </c:pt>
                <c:pt idx="19">
                  <c:v>Aug-12</c:v>
                </c:pt>
                <c:pt idx="20">
                  <c:v>Sep-12</c:v>
                </c:pt>
                <c:pt idx="21">
                  <c:v>Oct-12</c:v>
                </c:pt>
                <c:pt idx="22">
                  <c:v>Nov-12</c:v>
                </c:pt>
                <c:pt idx="23">
                  <c:v>Dec-12</c:v>
                </c:pt>
                <c:pt idx="24">
                  <c:v>Jan-13</c:v>
                </c:pt>
                <c:pt idx="25">
                  <c:v>Feb-13</c:v>
                </c:pt>
                <c:pt idx="26">
                  <c:v>Mar-13</c:v>
                </c:pt>
                <c:pt idx="27">
                  <c:v>Apr-13</c:v>
                </c:pt>
                <c:pt idx="28">
                  <c:v>May-13</c:v>
                </c:pt>
                <c:pt idx="29">
                  <c:v>Jun-13</c:v>
                </c:pt>
                <c:pt idx="30">
                  <c:v>Jul-13</c:v>
                </c:pt>
                <c:pt idx="31">
                  <c:v>Aug-13</c:v>
                </c:pt>
                <c:pt idx="32">
                  <c:v>Sep-13</c:v>
                </c:pt>
                <c:pt idx="33">
                  <c:v>Oct-13</c:v>
                </c:pt>
                <c:pt idx="34">
                  <c:v>Nov-13</c:v>
                </c:pt>
                <c:pt idx="35">
                  <c:v>Dec-13</c:v>
                </c:pt>
                <c:pt idx="36">
                  <c:v>Jan-14</c:v>
                </c:pt>
                <c:pt idx="37">
                  <c:v>Feb-14</c:v>
                </c:pt>
                <c:pt idx="38">
                  <c:v>Mar-14</c:v>
                </c:pt>
                <c:pt idx="39">
                  <c:v>Apr-14</c:v>
                </c:pt>
                <c:pt idx="40">
                  <c:v>May-14</c:v>
                </c:pt>
                <c:pt idx="41">
                  <c:v>Jun-14</c:v>
                </c:pt>
                <c:pt idx="42">
                  <c:v>Jul-14</c:v>
                </c:pt>
                <c:pt idx="43">
                  <c:v>Aug-14</c:v>
                </c:pt>
                <c:pt idx="44">
                  <c:v>Sep-14</c:v>
                </c:pt>
                <c:pt idx="45">
                  <c:v>Oct-14</c:v>
                </c:pt>
                <c:pt idx="46">
                  <c:v>Nov-14</c:v>
                </c:pt>
                <c:pt idx="47">
                  <c:v>Dec-14</c:v>
                </c:pt>
                <c:pt idx="48">
                  <c:v>Jan-15</c:v>
                </c:pt>
                <c:pt idx="49">
                  <c:v>Feb-15</c:v>
                </c:pt>
                <c:pt idx="50">
                  <c:v>Mar-15</c:v>
                </c:pt>
                <c:pt idx="51">
                  <c:v>Apr-15</c:v>
                </c:pt>
                <c:pt idx="52">
                  <c:v>May-15</c:v>
                </c:pt>
                <c:pt idx="53">
                  <c:v>Jun-15</c:v>
                </c:pt>
                <c:pt idx="54">
                  <c:v>Jul-15</c:v>
                </c:pt>
                <c:pt idx="55">
                  <c:v>Aug-15</c:v>
                </c:pt>
                <c:pt idx="56">
                  <c:v>Sep-15</c:v>
                </c:pt>
              </c:strCache>
            </c:strRef>
          </c:cat>
          <c:val>
            <c:numRef>
              <c:f>'Monthly Procedures'!$C$5:$C$61</c:f>
              <c:numCache>
                <c:formatCode>General</c:formatCode>
                <c:ptCount val="57"/>
              </c:numCache>
            </c:numRef>
          </c:val>
          <c:smooth val="0"/>
        </c:ser>
        <c:ser>
          <c:idx val="1"/>
          <c:order val="1"/>
          <c:tx>
            <c:strRef>
              <c:f>'Monthly Procedures'!$D$4</c:f>
              <c:strCache>
                <c:ptCount val="1"/>
                <c:pt idx="0">
                  <c:v>Target Procedures</c:v>
                </c:pt>
              </c:strCache>
            </c:strRef>
          </c:tx>
          <c:spPr>
            <a:ln w="63500"/>
          </c:spPr>
          <c:marker>
            <c:symbol val="none"/>
          </c:marker>
          <c:cat>
            <c:strRef>
              <c:f>'Monthly Procedures'!$A$5:$B$61</c:f>
              <c:strCache>
                <c:ptCount val="57"/>
                <c:pt idx="0">
                  <c:v>Jan-11</c:v>
                </c:pt>
                <c:pt idx="1">
                  <c:v>Feb-11</c:v>
                </c:pt>
                <c:pt idx="2">
                  <c:v>Mar-11</c:v>
                </c:pt>
                <c:pt idx="3">
                  <c:v>Apr-11</c:v>
                </c:pt>
                <c:pt idx="4">
                  <c:v>May-11</c:v>
                </c:pt>
                <c:pt idx="5">
                  <c:v>Jun-11</c:v>
                </c:pt>
                <c:pt idx="6">
                  <c:v>Jul-11</c:v>
                </c:pt>
                <c:pt idx="7">
                  <c:v>Aug-11</c:v>
                </c:pt>
                <c:pt idx="8">
                  <c:v>Sep-11</c:v>
                </c:pt>
                <c:pt idx="9">
                  <c:v>Oct-11</c:v>
                </c:pt>
                <c:pt idx="10">
                  <c:v>Nov-11</c:v>
                </c:pt>
                <c:pt idx="11">
                  <c:v>Dec-11</c:v>
                </c:pt>
                <c:pt idx="12">
                  <c:v>Jan-12</c:v>
                </c:pt>
                <c:pt idx="13">
                  <c:v>Feb-12</c:v>
                </c:pt>
                <c:pt idx="14">
                  <c:v>Mar-12</c:v>
                </c:pt>
                <c:pt idx="15">
                  <c:v>Apr-12</c:v>
                </c:pt>
                <c:pt idx="16">
                  <c:v>May-12</c:v>
                </c:pt>
                <c:pt idx="17">
                  <c:v>Jun-12</c:v>
                </c:pt>
                <c:pt idx="18">
                  <c:v>Jul-12</c:v>
                </c:pt>
                <c:pt idx="19">
                  <c:v>Aug-12</c:v>
                </c:pt>
                <c:pt idx="20">
                  <c:v>Sep-12</c:v>
                </c:pt>
                <c:pt idx="21">
                  <c:v>Oct-12</c:v>
                </c:pt>
                <c:pt idx="22">
                  <c:v>Nov-12</c:v>
                </c:pt>
                <c:pt idx="23">
                  <c:v>Dec-12</c:v>
                </c:pt>
                <c:pt idx="24">
                  <c:v>Jan-13</c:v>
                </c:pt>
                <c:pt idx="25">
                  <c:v>Feb-13</c:v>
                </c:pt>
                <c:pt idx="26">
                  <c:v>Mar-13</c:v>
                </c:pt>
                <c:pt idx="27">
                  <c:v>Apr-13</c:v>
                </c:pt>
                <c:pt idx="28">
                  <c:v>May-13</c:v>
                </c:pt>
                <c:pt idx="29">
                  <c:v>Jun-13</c:v>
                </c:pt>
                <c:pt idx="30">
                  <c:v>Jul-13</c:v>
                </c:pt>
                <c:pt idx="31">
                  <c:v>Aug-13</c:v>
                </c:pt>
                <c:pt idx="32">
                  <c:v>Sep-13</c:v>
                </c:pt>
                <c:pt idx="33">
                  <c:v>Oct-13</c:v>
                </c:pt>
                <c:pt idx="34">
                  <c:v>Nov-13</c:v>
                </c:pt>
                <c:pt idx="35">
                  <c:v>Dec-13</c:v>
                </c:pt>
                <c:pt idx="36">
                  <c:v>Jan-14</c:v>
                </c:pt>
                <c:pt idx="37">
                  <c:v>Feb-14</c:v>
                </c:pt>
                <c:pt idx="38">
                  <c:v>Mar-14</c:v>
                </c:pt>
                <c:pt idx="39">
                  <c:v>Apr-14</c:v>
                </c:pt>
                <c:pt idx="40">
                  <c:v>May-14</c:v>
                </c:pt>
                <c:pt idx="41">
                  <c:v>Jun-14</c:v>
                </c:pt>
                <c:pt idx="42">
                  <c:v>Jul-14</c:v>
                </c:pt>
                <c:pt idx="43">
                  <c:v>Aug-14</c:v>
                </c:pt>
                <c:pt idx="44">
                  <c:v>Sep-14</c:v>
                </c:pt>
                <c:pt idx="45">
                  <c:v>Oct-14</c:v>
                </c:pt>
                <c:pt idx="46">
                  <c:v>Nov-14</c:v>
                </c:pt>
                <c:pt idx="47">
                  <c:v>Dec-14</c:v>
                </c:pt>
                <c:pt idx="48">
                  <c:v>Jan-15</c:v>
                </c:pt>
                <c:pt idx="49">
                  <c:v>Feb-15</c:v>
                </c:pt>
                <c:pt idx="50">
                  <c:v>Mar-15</c:v>
                </c:pt>
                <c:pt idx="51">
                  <c:v>Apr-15</c:v>
                </c:pt>
                <c:pt idx="52">
                  <c:v>May-15</c:v>
                </c:pt>
                <c:pt idx="53">
                  <c:v>Jun-15</c:v>
                </c:pt>
                <c:pt idx="54">
                  <c:v>Jul-15</c:v>
                </c:pt>
                <c:pt idx="55">
                  <c:v>Aug-15</c:v>
                </c:pt>
                <c:pt idx="56">
                  <c:v>Sep-15</c:v>
                </c:pt>
              </c:strCache>
            </c:strRef>
          </c:cat>
          <c:val>
            <c:numRef>
              <c:f>'Monthly Procedures'!$D$5:$D$61</c:f>
              <c:numCache>
                <c:formatCode>General</c:formatCode>
                <c:ptCount val="5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323984"/>
        <c:axId val="2129325072"/>
      </c:lineChart>
      <c:dateAx>
        <c:axId val="21293239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129325072"/>
        <c:crosses val="autoZero"/>
        <c:auto val="1"/>
        <c:lblOffset val="100"/>
        <c:baseTimeUnit val="months"/>
      </c:dateAx>
      <c:valAx>
        <c:axId val="2129325072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129323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8251042777192108"/>
          <c:y val="0.10260091650450377"/>
          <c:w val="0.36683862173883081"/>
          <c:h val="4.9981947895161978E-2"/>
        </c:manualLayout>
      </c:layout>
      <c:overlay val="0"/>
      <c:txPr>
        <a:bodyPr/>
        <a:lstStyle/>
        <a:p>
          <a:pPr>
            <a:defRPr sz="2000"/>
          </a:pPr>
          <a:endParaRPr lang="en-US"/>
        </a:p>
      </c:txPr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 sz="2000"/>
              <a:t>Consumption of Disposable MC Kits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0257621643448417E-2"/>
          <c:y val="0.10304226180401835"/>
          <c:w val="0.88530945170315234"/>
          <c:h val="0.80935970148637604"/>
        </c:manualLayout>
      </c:layout>
      <c:lineChart>
        <c:grouping val="standard"/>
        <c:varyColors val="0"/>
        <c:ser>
          <c:idx val="1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cat>
            <c:numRef>
              <c:f>'Consumption of Commodities'!$F$6:$AO$6</c:f>
              <c:numCache>
                <c:formatCode>mmm\-yy</c:formatCode>
                <c:ptCount val="36"/>
                <c:pt idx="0">
                  <c:v>41183</c:v>
                </c:pt>
                <c:pt idx="1">
                  <c:v>41214</c:v>
                </c:pt>
                <c:pt idx="2">
                  <c:v>41244</c:v>
                </c:pt>
                <c:pt idx="3">
                  <c:v>41275</c:v>
                </c:pt>
                <c:pt idx="4">
                  <c:v>41306</c:v>
                </c:pt>
                <c:pt idx="5">
                  <c:v>41334</c:v>
                </c:pt>
                <c:pt idx="6">
                  <c:v>41365</c:v>
                </c:pt>
                <c:pt idx="7">
                  <c:v>41395</c:v>
                </c:pt>
                <c:pt idx="8">
                  <c:v>41426</c:v>
                </c:pt>
                <c:pt idx="9">
                  <c:v>41456</c:v>
                </c:pt>
                <c:pt idx="10">
                  <c:v>41487</c:v>
                </c:pt>
                <c:pt idx="11">
                  <c:v>41518</c:v>
                </c:pt>
                <c:pt idx="12">
                  <c:v>41548</c:v>
                </c:pt>
                <c:pt idx="13">
                  <c:v>41579</c:v>
                </c:pt>
                <c:pt idx="14">
                  <c:v>41609</c:v>
                </c:pt>
                <c:pt idx="15">
                  <c:v>41640</c:v>
                </c:pt>
                <c:pt idx="16">
                  <c:v>41671</c:v>
                </c:pt>
                <c:pt idx="17">
                  <c:v>41699</c:v>
                </c:pt>
                <c:pt idx="18">
                  <c:v>41730</c:v>
                </c:pt>
                <c:pt idx="19">
                  <c:v>41760</c:v>
                </c:pt>
                <c:pt idx="20">
                  <c:v>41791</c:v>
                </c:pt>
                <c:pt idx="21">
                  <c:v>41821</c:v>
                </c:pt>
                <c:pt idx="22">
                  <c:v>41852</c:v>
                </c:pt>
                <c:pt idx="23">
                  <c:v>41883</c:v>
                </c:pt>
                <c:pt idx="24">
                  <c:v>41913</c:v>
                </c:pt>
                <c:pt idx="25">
                  <c:v>41944</c:v>
                </c:pt>
                <c:pt idx="26">
                  <c:v>41974</c:v>
                </c:pt>
                <c:pt idx="27">
                  <c:v>42005</c:v>
                </c:pt>
                <c:pt idx="28">
                  <c:v>42036</c:v>
                </c:pt>
                <c:pt idx="29">
                  <c:v>42064</c:v>
                </c:pt>
                <c:pt idx="30">
                  <c:v>42095</c:v>
                </c:pt>
                <c:pt idx="31">
                  <c:v>42125</c:v>
                </c:pt>
                <c:pt idx="32">
                  <c:v>42156</c:v>
                </c:pt>
                <c:pt idx="33">
                  <c:v>42186</c:v>
                </c:pt>
                <c:pt idx="34">
                  <c:v>42217</c:v>
                </c:pt>
                <c:pt idx="35">
                  <c:v>42248</c:v>
                </c:pt>
              </c:numCache>
            </c:numRef>
          </c:cat>
          <c:val>
            <c:numRef>
              <c:f>'Consumption of Commodities'!$F$7:$AO$7</c:f>
              <c:numCache>
                <c:formatCode>_(* #,##0_);_(* \(#,##0\);_(* "-"??_);_(@_)</c:formatCode>
                <c:ptCount val="36"/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316912"/>
        <c:axId val="2129312016"/>
      </c:lineChart>
      <c:dateAx>
        <c:axId val="2129316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129312016"/>
        <c:crosses val="autoZero"/>
        <c:auto val="1"/>
        <c:lblOffset val="100"/>
        <c:baseTimeUnit val="months"/>
      </c:dateAx>
      <c:valAx>
        <c:axId val="212931201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1293169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50"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/>
            </a:pPr>
            <a:r>
              <a:rPr lang="en-US"/>
              <a:t>Inventory of Disposable</a:t>
            </a:r>
            <a:r>
              <a:rPr lang="en-US" baseline="0"/>
              <a:t> MC Kits</a:t>
            </a:r>
            <a:endParaRPr lang="en-US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6.0257621643448417E-2"/>
          <c:y val="0.10304226180401835"/>
          <c:w val="0.88530945170315234"/>
          <c:h val="0.80935970148637604"/>
        </c:manualLayout>
      </c:layout>
      <c:lineChart>
        <c:grouping val="standard"/>
        <c:varyColors val="0"/>
        <c:ser>
          <c:idx val="1"/>
          <c:order val="0"/>
          <c:spPr>
            <a:ln>
              <a:solidFill>
                <a:srgbClr val="0070C0"/>
              </a:solidFill>
            </a:ln>
          </c:spPr>
          <c:marker>
            <c:symbol val="none"/>
          </c:marker>
          <c:cat>
            <c:numRef>
              <c:f>'Consumption of Commodities'!$F$6:$AO$6</c:f>
              <c:numCache>
                <c:formatCode>mmm\-yy</c:formatCode>
                <c:ptCount val="36"/>
                <c:pt idx="0">
                  <c:v>41183</c:v>
                </c:pt>
                <c:pt idx="1">
                  <c:v>41214</c:v>
                </c:pt>
                <c:pt idx="2">
                  <c:v>41244</c:v>
                </c:pt>
                <c:pt idx="3">
                  <c:v>41275</c:v>
                </c:pt>
                <c:pt idx="4">
                  <c:v>41306</c:v>
                </c:pt>
                <c:pt idx="5">
                  <c:v>41334</c:v>
                </c:pt>
                <c:pt idx="6">
                  <c:v>41365</c:v>
                </c:pt>
                <c:pt idx="7">
                  <c:v>41395</c:v>
                </c:pt>
                <c:pt idx="8">
                  <c:v>41426</c:v>
                </c:pt>
                <c:pt idx="9">
                  <c:v>41456</c:v>
                </c:pt>
                <c:pt idx="10">
                  <c:v>41487</c:v>
                </c:pt>
                <c:pt idx="11">
                  <c:v>41518</c:v>
                </c:pt>
                <c:pt idx="12">
                  <c:v>41548</c:v>
                </c:pt>
                <c:pt idx="13">
                  <c:v>41579</c:v>
                </c:pt>
                <c:pt idx="14">
                  <c:v>41609</c:v>
                </c:pt>
                <c:pt idx="15">
                  <c:v>41640</c:v>
                </c:pt>
                <c:pt idx="16">
                  <c:v>41671</c:v>
                </c:pt>
                <c:pt idx="17">
                  <c:v>41699</c:v>
                </c:pt>
                <c:pt idx="18">
                  <c:v>41730</c:v>
                </c:pt>
                <c:pt idx="19">
                  <c:v>41760</c:v>
                </c:pt>
                <c:pt idx="20">
                  <c:v>41791</c:v>
                </c:pt>
                <c:pt idx="21">
                  <c:v>41821</c:v>
                </c:pt>
                <c:pt idx="22">
                  <c:v>41852</c:v>
                </c:pt>
                <c:pt idx="23">
                  <c:v>41883</c:v>
                </c:pt>
                <c:pt idx="24">
                  <c:v>41913</c:v>
                </c:pt>
                <c:pt idx="25">
                  <c:v>41944</c:v>
                </c:pt>
                <c:pt idx="26">
                  <c:v>41974</c:v>
                </c:pt>
                <c:pt idx="27">
                  <c:v>42005</c:v>
                </c:pt>
                <c:pt idx="28">
                  <c:v>42036</c:v>
                </c:pt>
                <c:pt idx="29">
                  <c:v>42064</c:v>
                </c:pt>
                <c:pt idx="30">
                  <c:v>42095</c:v>
                </c:pt>
                <c:pt idx="31">
                  <c:v>42125</c:v>
                </c:pt>
                <c:pt idx="32">
                  <c:v>42156</c:v>
                </c:pt>
                <c:pt idx="33">
                  <c:v>42186</c:v>
                </c:pt>
                <c:pt idx="34">
                  <c:v>42217</c:v>
                </c:pt>
                <c:pt idx="35">
                  <c:v>42248</c:v>
                </c:pt>
              </c:numCache>
            </c:numRef>
          </c:cat>
          <c:val>
            <c:numRef>
              <c:f>'End of Month Inventory'!$H$6:$AQ$6</c:f>
              <c:numCache>
                <c:formatCode>General</c:formatCode>
                <c:ptCount val="36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9319632"/>
        <c:axId val="2129313648"/>
      </c:lineChart>
      <c:dateAx>
        <c:axId val="2129319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en-US"/>
          </a:p>
        </c:txPr>
        <c:crossAx val="2129313648"/>
        <c:crosses val="autoZero"/>
        <c:auto val="1"/>
        <c:lblOffset val="100"/>
        <c:baseTimeUnit val="months"/>
      </c:dateAx>
      <c:valAx>
        <c:axId val="2129313648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400" b="1"/>
            </a:pPr>
            <a:endParaRPr lang="en-US"/>
          </a:p>
        </c:txPr>
        <c:crossAx val="2129319632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/>
  <sheetViews>
    <sheetView zoomScale="57" workbookViewId="0" zoomToFit="1"/>
  </sheetViews>
  <sheetProtection password="841B" content="1" objects="1"/>
  <pageMargins left="0.7" right="0.7" top="0.75" bottom="0.75" header="0.3" footer="0.3"/>
  <drawing r:id="rId1"/>
  <legacy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/>
  <sheetViews>
    <sheetView zoomScale="60" workbookViewId="0"/>
  </sheetViews>
  <sheetProtection password="E13B" content="1" objects="1"/>
  <pageMargins left="0.7" right="0.7" top="0.75" bottom="0.75" header="0.3" footer="0.3"/>
  <drawing r:id="rId1"/>
  <legacy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/>
  <sheetViews>
    <sheetView zoomScale="57" workbookViewId="0" zoomToFit="1"/>
  </sheetViews>
  <sheetProtection password="9817" content="1" objects="1"/>
  <pageMargins left="0.7" right="0.7" top="0.75" bottom="0.75" header="0.3" footer="0.3"/>
  <drawing r:id="rId1"/>
  <legacyDrawing r:id="rId2"/>
</chartsheet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3952875</xdr:rowOff>
    </xdr:from>
    <xdr:to>
      <xdr:col>0</xdr:col>
      <xdr:colOff>11334751</xdr:colOff>
      <xdr:row>0</xdr:row>
      <xdr:rowOff>4819650</xdr:rowOff>
    </xdr:to>
    <xdr:sp macro="" textlink="">
      <xdr:nvSpPr>
        <xdr:cNvPr id="5" name="Rectangle 4"/>
        <xdr:cNvSpPr/>
      </xdr:nvSpPr>
      <xdr:spPr>
        <a:xfrm>
          <a:off x="38101" y="3952875"/>
          <a:ext cx="11296650" cy="86677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2076450</xdr:colOff>
          <xdr:row>0</xdr:row>
          <xdr:rowOff>1257300</xdr:rowOff>
        </xdr:from>
        <xdr:to>
          <xdr:col>0</xdr:col>
          <xdr:colOff>3686175</xdr:colOff>
          <xdr:row>0</xdr:row>
          <xdr:rowOff>1838325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VMMC Costs per Procedure</a:t>
              </a:r>
            </a:p>
          </xdr:txBody>
        </xdr:sp>
        <xdr:clientData fPrintsWithSheet="0"/>
      </xdr:twoCellAnchor>
    </mc:Choice>
    <mc:Fallback/>
  </mc:AlternateContent>
  <xdr:twoCellAnchor>
    <xdr:from>
      <xdr:col>0</xdr:col>
      <xdr:colOff>2085975</xdr:colOff>
      <xdr:row>0</xdr:row>
      <xdr:rowOff>695326</xdr:rowOff>
    </xdr:from>
    <xdr:to>
      <xdr:col>0</xdr:col>
      <xdr:colOff>3648075</xdr:colOff>
      <xdr:row>0</xdr:row>
      <xdr:rowOff>1228726</xdr:rowOff>
    </xdr:to>
    <xdr:sp macro="" textlink="">
      <xdr:nvSpPr>
        <xdr:cNvPr id="2" name="TextBox 1"/>
        <xdr:cNvSpPr txBox="1"/>
      </xdr:nvSpPr>
      <xdr:spPr>
        <a:xfrm>
          <a:off x="2085975" y="695326"/>
          <a:ext cx="1562100" cy="533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en-US" sz="1600" b="1"/>
            <a:t>Budget &amp; Forecasting</a:t>
          </a:r>
        </a:p>
      </xdr:txBody>
    </xdr:sp>
    <xdr:clientData/>
  </xdr:twoCellAnchor>
  <xdr:twoCellAnchor>
    <xdr:from>
      <xdr:col>0</xdr:col>
      <xdr:colOff>4619625</xdr:colOff>
      <xdr:row>0</xdr:row>
      <xdr:rowOff>714375</xdr:rowOff>
    </xdr:from>
    <xdr:to>
      <xdr:col>0</xdr:col>
      <xdr:colOff>6181725</xdr:colOff>
      <xdr:row>0</xdr:row>
      <xdr:rowOff>1228725</xdr:rowOff>
    </xdr:to>
    <xdr:sp macro="" textlink="">
      <xdr:nvSpPr>
        <xdr:cNvPr id="6" name="TextBox 5"/>
        <xdr:cNvSpPr txBox="1"/>
      </xdr:nvSpPr>
      <xdr:spPr>
        <a:xfrm>
          <a:off x="4619625" y="714375"/>
          <a:ext cx="1562100" cy="514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en-US" sz="1600" b="1"/>
            <a:t>Data Input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4591050</xdr:colOff>
          <xdr:row>0</xdr:row>
          <xdr:rowOff>1876425</xdr:rowOff>
        </xdr:from>
        <xdr:to>
          <xdr:col>0</xdr:col>
          <xdr:colOff>6200775</xdr:colOff>
          <xdr:row>0</xdr:row>
          <xdr:rowOff>2457450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Consumption of Commodities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4600575</xdr:colOff>
          <xdr:row>0</xdr:row>
          <xdr:rowOff>2476500</xdr:rowOff>
        </xdr:from>
        <xdr:to>
          <xdr:col>0</xdr:col>
          <xdr:colOff>6210300</xdr:colOff>
          <xdr:row>0</xdr:row>
          <xdr:rowOff>3057525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End of Month Inventory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4591050</xdr:colOff>
          <xdr:row>0</xdr:row>
          <xdr:rowOff>1276350</xdr:rowOff>
        </xdr:from>
        <xdr:to>
          <xdr:col>0</xdr:col>
          <xdr:colOff>6200775</xdr:colOff>
          <xdr:row>0</xdr:row>
          <xdr:rowOff>1857375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Monthly Procedures</a:t>
              </a:r>
            </a:p>
          </xdr:txBody>
        </xdr:sp>
        <xdr:clientData fPrintsWithSheet="0"/>
      </xdr:twoCellAnchor>
    </mc:Choice>
    <mc:Fallback/>
  </mc:AlternateContent>
  <xdr:twoCellAnchor>
    <xdr:from>
      <xdr:col>0</xdr:col>
      <xdr:colOff>7096125</xdr:colOff>
      <xdr:row>0</xdr:row>
      <xdr:rowOff>714375</xdr:rowOff>
    </xdr:from>
    <xdr:to>
      <xdr:col>0</xdr:col>
      <xdr:colOff>8658225</xdr:colOff>
      <xdr:row>0</xdr:row>
      <xdr:rowOff>1228725</xdr:rowOff>
    </xdr:to>
    <xdr:sp macro="" textlink="">
      <xdr:nvSpPr>
        <xdr:cNvPr id="11" name="TextBox 10"/>
        <xdr:cNvSpPr txBox="1"/>
      </xdr:nvSpPr>
      <xdr:spPr>
        <a:xfrm>
          <a:off x="7096125" y="714375"/>
          <a:ext cx="1562100" cy="514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en-US" sz="1600" b="1"/>
            <a:t>Graphs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7067550</xdr:colOff>
          <xdr:row>0</xdr:row>
          <xdr:rowOff>1876425</xdr:rowOff>
        </xdr:from>
        <xdr:to>
          <xdr:col>0</xdr:col>
          <xdr:colOff>8677275</xdr:colOff>
          <xdr:row>0</xdr:row>
          <xdr:rowOff>2457450</xdr:rowOff>
        </xdr:to>
        <xdr:sp macro="" textlink="">
          <xdr:nvSpPr>
            <xdr:cNvPr id="1033" name="Button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Consumption of Disposable MC Kits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7077075</xdr:colOff>
          <xdr:row>0</xdr:row>
          <xdr:rowOff>2476500</xdr:rowOff>
        </xdr:from>
        <xdr:to>
          <xdr:col>0</xdr:col>
          <xdr:colOff>8686800</xdr:colOff>
          <xdr:row>0</xdr:row>
          <xdr:rowOff>3057525</xdr:rowOff>
        </xdr:to>
        <xdr:sp macro="" textlink="">
          <xdr:nvSpPr>
            <xdr:cNvPr id="1034" name="Button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Monthly Inventory of Disposable MC kits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7067550</xdr:colOff>
          <xdr:row>0</xdr:row>
          <xdr:rowOff>1276350</xdr:rowOff>
        </xdr:from>
        <xdr:to>
          <xdr:col>0</xdr:col>
          <xdr:colOff>8677275</xdr:colOff>
          <xdr:row>0</xdr:row>
          <xdr:rowOff>1857375</xdr:rowOff>
        </xdr:to>
        <xdr:sp macro="" textlink="">
          <xdr:nvSpPr>
            <xdr:cNvPr id="1035" name="Butto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Monthly Procedures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2076450</xdr:colOff>
          <xdr:row>0</xdr:row>
          <xdr:rowOff>1857375</xdr:rowOff>
        </xdr:from>
        <xdr:to>
          <xdr:col>0</xdr:col>
          <xdr:colOff>3686175</xdr:colOff>
          <xdr:row>0</xdr:row>
          <xdr:rowOff>2438400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</a:rPr>
                <a:t>RTK Estimation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6905625</xdr:colOff>
      <xdr:row>0</xdr:row>
      <xdr:rowOff>4095750</xdr:rowOff>
    </xdr:from>
    <xdr:to>
      <xdr:col>0</xdr:col>
      <xdr:colOff>8629650</xdr:colOff>
      <xdr:row>0</xdr:row>
      <xdr:rowOff>4543425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5625" y="4095750"/>
          <a:ext cx="1724025" cy="447675"/>
        </a:xfrm>
        <a:prstGeom prst="rect">
          <a:avLst/>
        </a:prstGeom>
      </xdr:spPr>
    </xdr:pic>
    <xdr:clientData/>
  </xdr:twoCellAnchor>
  <xdr:twoCellAnchor editAs="oneCell">
    <xdr:from>
      <xdr:col>0</xdr:col>
      <xdr:colOff>9534525</xdr:colOff>
      <xdr:row>0</xdr:row>
      <xdr:rowOff>4000500</xdr:rowOff>
    </xdr:from>
    <xdr:to>
      <xdr:col>0</xdr:col>
      <xdr:colOff>11239500</xdr:colOff>
      <xdr:row>0</xdr:row>
      <xdr:rowOff>4676775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4525" y="4000500"/>
          <a:ext cx="1704975" cy="676275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0</xdr:row>
      <xdr:rowOff>4352924</xdr:rowOff>
    </xdr:from>
    <xdr:to>
      <xdr:col>0</xdr:col>
      <xdr:colOff>6391275</xdr:colOff>
      <xdr:row>0</xdr:row>
      <xdr:rowOff>4810125</xdr:rowOff>
    </xdr:to>
    <xdr:sp macro="" textlink="">
      <xdr:nvSpPr>
        <xdr:cNvPr id="7" name="TextBox 6"/>
        <xdr:cNvSpPr txBox="1"/>
      </xdr:nvSpPr>
      <xdr:spPr>
        <a:xfrm>
          <a:off x="95250" y="4352924"/>
          <a:ext cx="6296025" cy="4572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0" bIns="0" rtlCol="0" anchor="t"/>
        <a:lstStyle/>
        <a:p>
          <a:r>
            <a:rPr lang="en-US" sz="1200"/>
            <a:t>For support and comments</a:t>
          </a:r>
          <a:r>
            <a:rPr lang="en-US" sz="1200" baseline="0"/>
            <a:t> </a:t>
          </a:r>
          <a:r>
            <a:rPr lang="en-US" sz="1200"/>
            <a:t>please contact</a:t>
          </a:r>
          <a:r>
            <a:rPr lang="en-US" sz="1200" baseline="0"/>
            <a:t> jjaramillo@pfscm.org</a:t>
          </a:r>
          <a:endParaRPr lang="en-US" sz="1200"/>
        </a:p>
        <a:p>
          <a:endParaRPr lang="en-US" sz="800"/>
        </a:p>
        <a:p>
          <a:r>
            <a:rPr lang="en-US" sz="900"/>
            <a:t>Created by:  Juan Jaramillo - Oct</a:t>
          </a:r>
          <a:r>
            <a:rPr lang="en-US" sz="900" baseline="0"/>
            <a:t> 2012                                                             V 1.0</a:t>
          </a:r>
          <a:endParaRPr lang="en-US" sz="900"/>
        </a:p>
      </xdr:txBody>
    </xdr:sp>
    <xdr:clientData/>
  </xdr:twoCellAnchor>
  <xdr:twoCellAnchor>
    <xdr:from>
      <xdr:col>0</xdr:col>
      <xdr:colOff>9277350</xdr:colOff>
      <xdr:row>0</xdr:row>
      <xdr:rowOff>476250</xdr:rowOff>
    </xdr:from>
    <xdr:to>
      <xdr:col>0</xdr:col>
      <xdr:colOff>11153775</xdr:colOff>
      <xdr:row>0</xdr:row>
      <xdr:rowOff>1438275</xdr:rowOff>
    </xdr:to>
    <xdr:sp macro="" textlink="">
      <xdr:nvSpPr>
        <xdr:cNvPr id="8" name="TextBox 7"/>
        <xdr:cNvSpPr txBox="1"/>
      </xdr:nvSpPr>
      <xdr:spPr>
        <a:xfrm>
          <a:off x="9277350" y="476250"/>
          <a:ext cx="1876425" cy="9620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Tip:</a:t>
          </a:r>
          <a:r>
            <a:rPr lang="en-US" sz="1100" baseline="0"/>
            <a:t>  </a:t>
          </a:r>
        </a:p>
        <a:p>
          <a:r>
            <a:rPr lang="en-US" sz="1100"/>
            <a:t>The</a:t>
          </a:r>
          <a:r>
            <a:rPr lang="en-US" sz="1100" baseline="0"/>
            <a:t> tool is setup to allow user input only in the orange cells.  All other cells are automatic calculations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2</xdr:col>
          <xdr:colOff>0</xdr:colOff>
          <xdr:row>1</xdr:row>
          <xdr:rowOff>171450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900" b="1" i="0" u="none" strike="noStrike" baseline="0">
                  <a:solidFill>
                    <a:srgbClr val="000000"/>
                  </a:solidFill>
                  <a:latin typeface="Calibri"/>
                </a:rPr>
                <a:t>Back to Home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1</xdr:col>
          <xdr:colOff>676275</xdr:colOff>
          <xdr:row>1</xdr:row>
          <xdr:rowOff>171450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900" b="1" i="0" u="none" strike="noStrike" baseline="0">
                  <a:solidFill>
                    <a:srgbClr val="000000"/>
                  </a:solidFill>
                  <a:latin typeface="Calibri"/>
                </a:rPr>
                <a:t>Back to Home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1</xdr:col>
          <xdr:colOff>9525</xdr:colOff>
          <xdr:row>1</xdr:row>
          <xdr:rowOff>123825</xdr:rowOff>
        </xdr:to>
        <xdr:sp macro="" textlink="">
          <xdr:nvSpPr>
            <xdr:cNvPr id="17412" name="Button 4" hidden="1">
              <a:extLst>
                <a:ext uri="{63B3BB69-23CF-44E3-9099-C40C66FF867C}">
                  <a14:compatExt spid="_x0000_s17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900" b="1" i="0" u="none" strike="noStrike" baseline="0">
                  <a:solidFill>
                    <a:srgbClr val="000000"/>
                  </a:solidFill>
                  <a:latin typeface="Calibri"/>
                </a:rPr>
                <a:t>Back to Home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1</xdr:col>
          <xdr:colOff>676275</xdr:colOff>
          <xdr:row>1</xdr:row>
          <xdr:rowOff>171450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900" b="1" i="0" u="none" strike="noStrike" baseline="0">
                  <a:solidFill>
                    <a:srgbClr val="000000"/>
                  </a:solidFill>
                  <a:latin typeface="Calibri"/>
                </a:rPr>
                <a:t>Back to Home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9525</xdr:rowOff>
        </xdr:from>
        <xdr:to>
          <xdr:col>1</xdr:col>
          <xdr:colOff>676275</xdr:colOff>
          <xdr:row>1</xdr:row>
          <xdr:rowOff>171450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900" b="1" i="0" u="none" strike="noStrike" baseline="0">
                  <a:solidFill>
                    <a:srgbClr val="000000"/>
                  </a:solidFill>
                  <a:latin typeface="Calibri"/>
                </a:rPr>
                <a:t>Back to Home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14103684" cy="85557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14103684" cy="85557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14103684" cy="85557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ctrlProp" Target="../ctrlProps/ctrlProp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"/>
  <sheetViews>
    <sheetView tabSelected="1" zoomScale="90" zoomScaleNormal="90" workbookViewId="0"/>
  </sheetViews>
  <sheetFormatPr defaultRowHeight="15" x14ac:dyDescent="0.25"/>
  <cols>
    <col min="1" max="1" width="170.7109375" customWidth="1"/>
  </cols>
  <sheetData>
    <row r="1" spans="1:1" ht="380.25" customHeight="1" x14ac:dyDescent="0.25">
      <c r="A1" s="116" t="s">
        <v>122</v>
      </c>
    </row>
  </sheetData>
  <sheetProtection password="C7D7" sheet="1" objects="1" scenarios="1" selectLockedCells="1" selectUnlockedCells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Button1_Click">
                <anchor moveWithCells="1" sizeWithCells="1">
                  <from>
                    <xdr:col>0</xdr:col>
                    <xdr:colOff>2076450</xdr:colOff>
                    <xdr:row>0</xdr:row>
                    <xdr:rowOff>1257300</xdr:rowOff>
                  </from>
                  <to>
                    <xdr:col>0</xdr:col>
                    <xdr:colOff>3686175</xdr:colOff>
                    <xdr:row>0</xdr:row>
                    <xdr:rowOff>1838325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Button 4">
              <controlPr defaultSize="0" print="0" autoFill="0" autoPict="0" macro="[0]!ConsumptionofCommodities">
                <anchor moveWithCells="1" sizeWithCells="1">
                  <from>
                    <xdr:col>0</xdr:col>
                    <xdr:colOff>4591050</xdr:colOff>
                    <xdr:row>0</xdr:row>
                    <xdr:rowOff>1876425</xdr:rowOff>
                  </from>
                  <to>
                    <xdr:col>0</xdr:col>
                    <xdr:colOff>6200775</xdr:colOff>
                    <xdr:row>0</xdr:row>
                    <xdr:rowOff>2457450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Button 5">
              <controlPr defaultSize="0" print="0" autoFill="0" autoPict="0" macro="[0]!Endofmonthinventory">
                <anchor moveWithCells="1" sizeWithCells="1">
                  <from>
                    <xdr:col>0</xdr:col>
                    <xdr:colOff>4600575</xdr:colOff>
                    <xdr:row>0</xdr:row>
                    <xdr:rowOff>2476500</xdr:rowOff>
                  </from>
                  <to>
                    <xdr:col>0</xdr:col>
                    <xdr:colOff>6210300</xdr:colOff>
                    <xdr:row>0</xdr:row>
                    <xdr:rowOff>3057525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Button 7">
              <controlPr defaultSize="0" print="0" autoFill="0" autoPict="0" macro="[0]!MonthlyProceduresInputData">
                <anchor moveWithCells="1" sizeWithCells="1">
                  <from>
                    <xdr:col>0</xdr:col>
                    <xdr:colOff>4591050</xdr:colOff>
                    <xdr:row>0</xdr:row>
                    <xdr:rowOff>1276350</xdr:rowOff>
                  </from>
                  <to>
                    <xdr:col>0</xdr:col>
                    <xdr:colOff>6200775</xdr:colOff>
                    <xdr:row>0</xdr:row>
                    <xdr:rowOff>1857375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Button 9">
              <controlPr defaultSize="0" print="0" autoFill="0" autoPict="0" macro="[0]!GraphConsumptionMCkits">
                <anchor moveWithCells="1" sizeWithCells="1">
                  <from>
                    <xdr:col>0</xdr:col>
                    <xdr:colOff>7067550</xdr:colOff>
                    <xdr:row>0</xdr:row>
                    <xdr:rowOff>1876425</xdr:rowOff>
                  </from>
                  <to>
                    <xdr:col>0</xdr:col>
                    <xdr:colOff>8677275</xdr:colOff>
                    <xdr:row>0</xdr:row>
                    <xdr:rowOff>2457450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9" name="Button 10">
              <controlPr defaultSize="0" print="0" autoFill="0" autoPict="0" macro="[0]!GraphyMonthlyinventoryMCkits">
                <anchor moveWithCells="1" sizeWithCells="1">
                  <from>
                    <xdr:col>0</xdr:col>
                    <xdr:colOff>7077075</xdr:colOff>
                    <xdr:row>0</xdr:row>
                    <xdr:rowOff>2476500</xdr:rowOff>
                  </from>
                  <to>
                    <xdr:col>0</xdr:col>
                    <xdr:colOff>8686800</xdr:colOff>
                    <xdr:row>0</xdr:row>
                    <xdr:rowOff>3057525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0" name="Button 11">
              <controlPr defaultSize="0" print="0" autoFill="0" autoPict="0" macro="[0]!GraphMonthlyProcedures">
                <anchor moveWithCells="1" sizeWithCells="1">
                  <from>
                    <xdr:col>0</xdr:col>
                    <xdr:colOff>7067550</xdr:colOff>
                    <xdr:row>0</xdr:row>
                    <xdr:rowOff>1276350</xdr:rowOff>
                  </from>
                  <to>
                    <xdr:col>0</xdr:col>
                    <xdr:colOff>8677275</xdr:colOff>
                    <xdr:row>0</xdr:row>
                    <xdr:rowOff>1857375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Button 13">
              <controlPr defaultSize="0" print="0" autoFill="0" autoPict="0" macro="[0]!RTKEstimation">
                <anchor moveWithCells="1" sizeWithCells="1">
                  <from>
                    <xdr:col>0</xdr:col>
                    <xdr:colOff>2076450</xdr:colOff>
                    <xdr:row>0</xdr:row>
                    <xdr:rowOff>1857375</xdr:rowOff>
                  </from>
                  <to>
                    <xdr:col>0</xdr:col>
                    <xdr:colOff>3686175</xdr:colOff>
                    <xdr:row>0</xdr:row>
                    <xdr:rowOff>2438400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T86"/>
  <sheetViews>
    <sheetView workbookViewId="0">
      <selection activeCell="I21" sqref="I21"/>
    </sheetView>
  </sheetViews>
  <sheetFormatPr defaultRowHeight="15" x14ac:dyDescent="0.25"/>
  <cols>
    <col min="1" max="1" width="5.140625" style="26" customWidth="1"/>
    <col min="2" max="2" width="10.140625" style="27" bestFit="1" customWidth="1"/>
    <col min="3" max="3" width="65.7109375" style="27" bestFit="1" customWidth="1"/>
    <col min="4" max="4" width="12.42578125" style="27" customWidth="1"/>
    <col min="5" max="5" width="17.7109375" style="27" customWidth="1"/>
    <col min="6" max="6" width="24.140625" style="27" bestFit="1" customWidth="1"/>
    <col min="7" max="7" width="18.85546875" style="27" bestFit="1" customWidth="1"/>
    <col min="8" max="8" width="18.140625" style="27" bestFit="1" customWidth="1"/>
    <col min="9" max="9" width="19.7109375" style="27" customWidth="1"/>
    <col min="10" max="12" width="19.5703125" style="27" customWidth="1"/>
    <col min="13" max="15" width="19.5703125" style="28" customWidth="1"/>
    <col min="16" max="17" width="9.140625" style="27"/>
    <col min="18" max="18" width="0" style="27" hidden="1" customWidth="1"/>
    <col min="19" max="19" width="9.140625" style="27"/>
    <col min="20" max="20" width="11.28515625" style="27" hidden="1" customWidth="1"/>
    <col min="21" max="16384" width="9.140625" style="27"/>
  </cols>
  <sheetData>
    <row r="1" spans="1:15" x14ac:dyDescent="0.25">
      <c r="C1" s="195" t="s">
        <v>123</v>
      </c>
      <c r="D1" s="195"/>
      <c r="E1" s="195"/>
    </row>
    <row r="2" spans="1:15" x14ac:dyDescent="0.25">
      <c r="C2" s="195"/>
      <c r="D2" s="195"/>
      <c r="E2" s="195"/>
    </row>
    <row r="4" spans="1:15" x14ac:dyDescent="0.25">
      <c r="A4" s="197" t="s">
        <v>19</v>
      </c>
      <c r="B4" s="197"/>
      <c r="C4" s="197"/>
      <c r="D4" s="197"/>
      <c r="E4" s="197"/>
    </row>
    <row r="5" spans="1:15" x14ac:dyDescent="0.25">
      <c r="A5" s="196" t="s">
        <v>20</v>
      </c>
      <c r="B5" s="196"/>
      <c r="C5" s="196"/>
      <c r="D5" s="196"/>
      <c r="E5" s="14"/>
    </row>
    <row r="6" spans="1:15" x14ac:dyDescent="0.25">
      <c r="A6" s="196" t="s">
        <v>21</v>
      </c>
      <c r="B6" s="196"/>
      <c r="C6" s="196"/>
      <c r="D6" s="196"/>
      <c r="E6" s="14"/>
    </row>
    <row r="7" spans="1:15" x14ac:dyDescent="0.25">
      <c r="A7" s="196" t="s">
        <v>22</v>
      </c>
      <c r="B7" s="196"/>
      <c r="C7" s="196"/>
      <c r="D7" s="196"/>
      <c r="E7" s="14"/>
    </row>
    <row r="8" spans="1:15" x14ac:dyDescent="0.25">
      <c r="A8" s="198" t="s">
        <v>23</v>
      </c>
      <c r="B8" s="198"/>
      <c r="C8" s="198"/>
      <c r="D8" s="198"/>
      <c r="E8" s="29">
        <f>SUM(E5:E7)</f>
        <v>0</v>
      </c>
    </row>
    <row r="9" spans="1:15" s="32" customFormat="1" ht="9.75" customHeight="1" x14ac:dyDescent="0.25">
      <c r="A9" s="30"/>
      <c r="B9" s="30"/>
      <c r="C9" s="30"/>
      <c r="D9" s="30"/>
      <c r="E9" s="31"/>
      <c r="M9" s="33"/>
      <c r="N9" s="33"/>
      <c r="O9" s="33"/>
    </row>
    <row r="10" spans="1:15" s="32" customFormat="1" x14ac:dyDescent="0.25">
      <c r="A10" s="181" t="s">
        <v>126</v>
      </c>
      <c r="B10" s="181"/>
      <c r="C10" s="181"/>
      <c r="D10" s="181"/>
      <c r="E10" s="15">
        <v>0.25</v>
      </c>
      <c r="M10" s="33"/>
      <c r="N10" s="33"/>
      <c r="O10" s="33"/>
    </row>
    <row r="11" spans="1:15" s="32" customFormat="1" x14ac:dyDescent="0.25">
      <c r="A11" s="181" t="s">
        <v>25</v>
      </c>
      <c r="B11" s="181"/>
      <c r="C11" s="181"/>
      <c r="D11" s="181"/>
      <c r="E11" s="15">
        <v>0.2</v>
      </c>
      <c r="M11" s="33"/>
      <c r="N11" s="33"/>
      <c r="O11" s="33"/>
    </row>
    <row r="12" spans="1:15" s="32" customFormat="1" x14ac:dyDescent="0.25">
      <c r="A12" s="181" t="s">
        <v>26</v>
      </c>
      <c r="B12" s="181"/>
      <c r="C12" s="181"/>
      <c r="D12" s="181"/>
      <c r="E12" s="15">
        <v>0.05</v>
      </c>
      <c r="M12" s="33"/>
      <c r="N12" s="33"/>
      <c r="O12" s="33"/>
    </row>
    <row r="13" spans="1:15" s="32" customFormat="1" x14ac:dyDescent="0.25">
      <c r="A13" s="181" t="s">
        <v>131</v>
      </c>
      <c r="B13" s="181"/>
      <c r="C13" s="181"/>
      <c r="D13" s="181"/>
      <c r="E13" s="34" t="str">
        <f>IF(M85&gt;0,M85,"")</f>
        <v/>
      </c>
      <c r="M13" s="33"/>
      <c r="N13" s="33"/>
      <c r="O13" s="33"/>
    </row>
    <row r="14" spans="1:15" s="32" customFormat="1" x14ac:dyDescent="0.25">
      <c r="A14" s="181" t="s">
        <v>132</v>
      </c>
      <c r="B14" s="181"/>
      <c r="C14" s="181"/>
      <c r="D14" s="181"/>
      <c r="E14" s="34" t="str">
        <f>IF(N85&gt;0,N85,"")</f>
        <v/>
      </c>
      <c r="M14" s="33"/>
      <c r="N14" s="33"/>
      <c r="O14" s="33"/>
    </row>
    <row r="15" spans="1:15" s="36" customFormat="1" ht="18.75" x14ac:dyDescent="0.3">
      <c r="A15" s="182" t="s">
        <v>27</v>
      </c>
      <c r="B15" s="182"/>
      <c r="C15" s="182"/>
      <c r="D15" s="182"/>
      <c r="E15" s="35" t="str">
        <f>IF(O85&gt;0,O85,"")</f>
        <v/>
      </c>
      <c r="M15" s="37"/>
      <c r="N15" s="37"/>
      <c r="O15" s="37"/>
    </row>
    <row r="16" spans="1:15" ht="9" customHeight="1" thickBot="1" x14ac:dyDescent="0.3"/>
    <row r="17" spans="1:20" s="42" customFormat="1" ht="47.25" customHeight="1" thickBot="1" x14ac:dyDescent="0.3">
      <c r="A17" s="38"/>
      <c r="B17" s="39" t="s">
        <v>13</v>
      </c>
      <c r="C17" s="39" t="s">
        <v>14</v>
      </c>
      <c r="D17" s="39" t="s">
        <v>15</v>
      </c>
      <c r="E17" s="39" t="s">
        <v>16</v>
      </c>
      <c r="F17" s="39" t="s">
        <v>17</v>
      </c>
      <c r="G17" s="39" t="s">
        <v>18</v>
      </c>
      <c r="H17" s="39" t="s">
        <v>0</v>
      </c>
      <c r="I17" s="39" t="s">
        <v>12</v>
      </c>
      <c r="J17" s="40" t="s">
        <v>128</v>
      </c>
      <c r="K17" s="40" t="s">
        <v>127</v>
      </c>
      <c r="L17" s="40" t="s">
        <v>129</v>
      </c>
      <c r="M17" s="41" t="s">
        <v>131</v>
      </c>
      <c r="N17" s="41" t="s">
        <v>132</v>
      </c>
      <c r="O17" s="41" t="s">
        <v>130</v>
      </c>
      <c r="T17" s="39" t="s">
        <v>140</v>
      </c>
    </row>
    <row r="18" spans="1:20" x14ac:dyDescent="0.25">
      <c r="A18" s="192" t="s">
        <v>1</v>
      </c>
      <c r="B18" s="43">
        <v>109119</v>
      </c>
      <c r="C18" s="43" t="s">
        <v>28</v>
      </c>
      <c r="D18" s="43" t="s">
        <v>9</v>
      </c>
      <c r="E18" s="43">
        <v>1</v>
      </c>
      <c r="F18" s="44">
        <v>15.5</v>
      </c>
      <c r="G18" s="137">
        <f>IF('Consumption of Commodities'!CB7="",'Costs per Procedure'!T18,IF('Consumption of Commodities'!CB7&gt;2,'Costs per Procedure'!T18,'Consumption of Commodities'!CB7))</f>
        <v>1</v>
      </c>
      <c r="H18" s="133">
        <f>ROUNDUP((G18/E18)*F18,2)</f>
        <v>15.5</v>
      </c>
      <c r="I18" s="22"/>
      <c r="J18" s="45" t="str">
        <f>IF(I18="Yes",ROUNDUP((G18/E18)*$E$5,0),"")</f>
        <v/>
      </c>
      <c r="K18" s="46" t="str">
        <f>IF(I18="Yes",J18*$E$10,"")</f>
        <v/>
      </c>
      <c r="L18" s="46" t="str">
        <f>IF(I18="Yes",SUM(J18:K18),"")</f>
        <v/>
      </c>
      <c r="M18" s="47" t="str">
        <f>IF(I18="Yes",J18*F18*(1+SUM($E$11:$E$12)),"")</f>
        <v/>
      </c>
      <c r="N18" s="47" t="str">
        <f>IF(I18="Yes",K18*F18*(1+SUM($E$11:$E$12)),"")</f>
        <v/>
      </c>
      <c r="O18" s="47" t="str">
        <f>IF(I18="Yes",L18*F18*(1+SUM($E$11:$E$12)),"")</f>
        <v/>
      </c>
      <c r="R18" s="27" t="s">
        <v>6</v>
      </c>
      <c r="T18" s="43">
        <v>1</v>
      </c>
    </row>
    <row r="19" spans="1:20" x14ac:dyDescent="0.25">
      <c r="A19" s="193"/>
      <c r="B19" s="48">
        <v>107413</v>
      </c>
      <c r="C19" s="48" t="s">
        <v>8</v>
      </c>
      <c r="D19" s="48" t="s">
        <v>9</v>
      </c>
      <c r="E19" s="48">
        <v>1</v>
      </c>
      <c r="F19" s="50">
        <v>19.489999999999998</v>
      </c>
      <c r="G19" s="138">
        <f>IF('Consumption of Commodities'!CB8="",'Costs per Procedure'!T19,IF('Consumption of Commodities'!CB8&gt;2,'Costs per Procedure'!T19,'Consumption of Commodities'!CB8))</f>
        <v>6.6666666666666671E-3</v>
      </c>
      <c r="H19" s="134">
        <f t="shared" ref="H19:H21" si="0">ROUNDUP((G19/E19)*F19,2)</f>
        <v>0.13</v>
      </c>
      <c r="I19" s="23"/>
      <c r="J19" s="51" t="str">
        <f>IF(I19="Yes",ROUNDUP((G19/E19)*$E$6,0),"")</f>
        <v/>
      </c>
      <c r="K19" s="52" t="str">
        <f t="shared" ref="K19:K82" si="1">IF(I19="Yes",J19*$E$10,"")</f>
        <v/>
      </c>
      <c r="L19" s="52" t="str">
        <f t="shared" ref="L19:L82" si="2">IF(I19="Yes",SUM(J19:K19),"")</f>
        <v/>
      </c>
      <c r="M19" s="53" t="str">
        <f t="shared" ref="M19:M82" si="3">IF(I19="Yes",J19*F19*(1+SUM($E$11:$E$12)),"")</f>
        <v/>
      </c>
      <c r="N19" s="53" t="str">
        <f t="shared" ref="N19:N82" si="4">IF(I19="Yes",K19*F19*(1+SUM($E$11:$E$12)),"")</f>
        <v/>
      </c>
      <c r="O19" s="53" t="str">
        <f t="shared" ref="O19:O82" si="5">IF(I19="Yes",L19*F19*(1+SUM($E$11:$E$12)),"")</f>
        <v/>
      </c>
      <c r="R19" s="27" t="s">
        <v>7</v>
      </c>
      <c r="T19" s="49">
        <v>6.6666666666666671E-3</v>
      </c>
    </row>
    <row r="20" spans="1:20" x14ac:dyDescent="0.25">
      <c r="A20" s="193"/>
      <c r="B20" s="48">
        <v>109047</v>
      </c>
      <c r="C20" s="48" t="s">
        <v>10</v>
      </c>
      <c r="D20" s="48" t="s">
        <v>9</v>
      </c>
      <c r="E20" s="48">
        <v>1</v>
      </c>
      <c r="F20" s="50">
        <v>19.489999999999998</v>
      </c>
      <c r="G20" s="138">
        <f>IF('Consumption of Commodities'!CB9="",'Costs per Procedure'!T20,IF('Consumption of Commodities'!CB9&gt;2,'Costs per Procedure'!T20,'Consumption of Commodities'!CB9))</f>
        <v>6.6666666666666671E-3</v>
      </c>
      <c r="H20" s="134">
        <f t="shared" si="0"/>
        <v>0.13</v>
      </c>
      <c r="I20" s="23"/>
      <c r="J20" s="51" t="str">
        <f>IF(I20="Yes",ROUNDUP((G20/E20)*$E$7,0),"")</f>
        <v/>
      </c>
      <c r="K20" s="52" t="str">
        <f t="shared" si="1"/>
        <v/>
      </c>
      <c r="L20" s="52" t="str">
        <f t="shared" si="2"/>
        <v/>
      </c>
      <c r="M20" s="53" t="str">
        <f t="shared" si="3"/>
        <v/>
      </c>
      <c r="N20" s="53" t="str">
        <f t="shared" si="4"/>
        <v/>
      </c>
      <c r="O20" s="53" t="str">
        <f t="shared" si="5"/>
        <v/>
      </c>
      <c r="T20" s="49">
        <v>6.6666666666666671E-3</v>
      </c>
    </row>
    <row r="21" spans="1:20" ht="15.75" thickBot="1" x14ac:dyDescent="0.3">
      <c r="A21" s="194"/>
      <c r="B21" s="54">
        <v>109049</v>
      </c>
      <c r="C21" s="54" t="s">
        <v>11</v>
      </c>
      <c r="D21" s="54" t="s">
        <v>9</v>
      </c>
      <c r="E21" s="54">
        <v>1</v>
      </c>
      <c r="F21" s="55">
        <v>6.43</v>
      </c>
      <c r="G21" s="139">
        <f>IF('Consumption of Commodities'!CB10="",'Costs per Procedure'!T21,IF('Consumption of Commodities'!CB10&gt;2,'Costs per Procedure'!T21,'Consumption of Commodities'!CB10))</f>
        <v>1</v>
      </c>
      <c r="H21" s="135">
        <f t="shared" si="0"/>
        <v>6.43</v>
      </c>
      <c r="I21" s="25"/>
      <c r="J21" s="56" t="str">
        <f>IF(I21="Yes",ROUNDUP((G21/E21)*(SUM($E$6:$E$7)),0),"")</f>
        <v/>
      </c>
      <c r="K21" s="57" t="str">
        <f t="shared" si="1"/>
        <v/>
      </c>
      <c r="L21" s="57" t="str">
        <f t="shared" si="2"/>
        <v/>
      </c>
      <c r="M21" s="58" t="str">
        <f t="shared" si="3"/>
        <v/>
      </c>
      <c r="N21" s="58" t="str">
        <f t="shared" si="4"/>
        <v/>
      </c>
      <c r="O21" s="58" t="str">
        <f t="shared" si="5"/>
        <v/>
      </c>
      <c r="T21" s="54">
        <v>1</v>
      </c>
    </row>
    <row r="22" spans="1:20" x14ac:dyDescent="0.25">
      <c r="A22" s="183" t="s">
        <v>2</v>
      </c>
      <c r="B22" s="59">
        <v>990210</v>
      </c>
      <c r="C22" s="59" t="s">
        <v>29</v>
      </c>
      <c r="D22" s="59" t="s">
        <v>30</v>
      </c>
      <c r="E22" s="59">
        <v>1</v>
      </c>
      <c r="F22" s="60">
        <v>1.3</v>
      </c>
      <c r="G22" s="142">
        <f>IF('Consumption of Commodities'!CB11="",'Costs per Procedure'!T22,'Consumption of Commodities'!CB11)</f>
        <v>1</v>
      </c>
      <c r="H22" s="62">
        <f>ROUNDUP((G22/E22)*F22,2)</f>
        <v>1.3</v>
      </c>
      <c r="I22" s="22"/>
      <c r="J22" s="63" t="str">
        <f>IF(I22="Yes",ROUNDUP((G22/E22)*$E$5,0),"")</f>
        <v/>
      </c>
      <c r="K22" s="63" t="str">
        <f t="shared" si="1"/>
        <v/>
      </c>
      <c r="L22" s="63" t="str">
        <f t="shared" si="2"/>
        <v/>
      </c>
      <c r="M22" s="64" t="str">
        <f t="shared" si="3"/>
        <v/>
      </c>
      <c r="N22" s="64" t="str">
        <f t="shared" si="4"/>
        <v/>
      </c>
      <c r="O22" s="64" t="str">
        <f t="shared" si="5"/>
        <v/>
      </c>
      <c r="T22" s="61">
        <v>1</v>
      </c>
    </row>
    <row r="23" spans="1:20" x14ac:dyDescent="0.25">
      <c r="A23" s="184"/>
      <c r="B23" s="61">
        <v>106347</v>
      </c>
      <c r="C23" s="61" t="s">
        <v>31</v>
      </c>
      <c r="D23" s="61" t="s">
        <v>32</v>
      </c>
      <c r="E23" s="61">
        <v>200</v>
      </c>
      <c r="F23" s="65">
        <v>4.6999999999999993</v>
      </c>
      <c r="G23" s="140">
        <f>IF('Consumption of Commodities'!CB12="",'Costs per Procedure'!T23,'Consumption of Commodities'!CB12)</f>
        <v>20</v>
      </c>
      <c r="H23" s="62">
        <f t="shared" ref="H23:H33" si="6">ROUNDUP((G23/E23)*F23,2)</f>
        <v>0.47</v>
      </c>
      <c r="I23" s="23"/>
      <c r="J23" s="63" t="str">
        <f t="shared" ref="J23:J84" si="7">IF(I23="Yes",ROUNDUP((G23/E23)*$E$5,0),"")</f>
        <v/>
      </c>
      <c r="K23" s="63" t="str">
        <f t="shared" si="1"/>
        <v/>
      </c>
      <c r="L23" s="63" t="str">
        <f t="shared" si="2"/>
        <v/>
      </c>
      <c r="M23" s="64" t="str">
        <f t="shared" si="3"/>
        <v/>
      </c>
      <c r="N23" s="64" t="str">
        <f t="shared" si="4"/>
        <v/>
      </c>
      <c r="O23" s="64" t="str">
        <f t="shared" si="5"/>
        <v/>
      </c>
      <c r="T23" s="61">
        <v>20</v>
      </c>
    </row>
    <row r="24" spans="1:20" x14ac:dyDescent="0.25">
      <c r="A24" s="184"/>
      <c r="B24" s="61">
        <v>107484</v>
      </c>
      <c r="C24" s="61" t="s">
        <v>33</v>
      </c>
      <c r="D24" s="61" t="s">
        <v>32</v>
      </c>
      <c r="E24" s="61">
        <v>200</v>
      </c>
      <c r="F24" s="65">
        <v>26.8</v>
      </c>
      <c r="G24" s="140">
        <f>IF('Consumption of Commodities'!CB13="",'Costs per Procedure'!T24,'Consumption of Commodities'!CB13)</f>
        <v>4</v>
      </c>
      <c r="H24" s="62">
        <f t="shared" si="6"/>
        <v>0.54</v>
      </c>
      <c r="I24" s="23"/>
      <c r="J24" s="63" t="str">
        <f t="shared" si="7"/>
        <v/>
      </c>
      <c r="K24" s="63" t="str">
        <f t="shared" si="1"/>
        <v/>
      </c>
      <c r="L24" s="63" t="str">
        <f t="shared" si="2"/>
        <v/>
      </c>
      <c r="M24" s="64" t="str">
        <f t="shared" si="3"/>
        <v/>
      </c>
      <c r="N24" s="64" t="str">
        <f t="shared" si="4"/>
        <v/>
      </c>
      <c r="O24" s="64" t="str">
        <f t="shared" si="5"/>
        <v/>
      </c>
      <c r="T24" s="61">
        <v>4</v>
      </c>
    </row>
    <row r="25" spans="1:20" x14ac:dyDescent="0.25">
      <c r="A25" s="184"/>
      <c r="B25" s="61">
        <v>105819</v>
      </c>
      <c r="C25" s="61" t="s">
        <v>34</v>
      </c>
      <c r="D25" s="61" t="s">
        <v>3</v>
      </c>
      <c r="E25" s="61">
        <v>1000</v>
      </c>
      <c r="F25" s="65">
        <v>10</v>
      </c>
      <c r="G25" s="140">
        <f>IF('Consumption of Commodities'!CB14="",'Costs per Procedure'!T25,'Consumption of Commodities'!CB14)</f>
        <v>20</v>
      </c>
      <c r="H25" s="62">
        <f t="shared" si="6"/>
        <v>0.2</v>
      </c>
      <c r="I25" s="23"/>
      <c r="J25" s="63" t="str">
        <f t="shared" si="7"/>
        <v/>
      </c>
      <c r="K25" s="63" t="str">
        <f t="shared" si="1"/>
        <v/>
      </c>
      <c r="L25" s="63" t="str">
        <f t="shared" si="2"/>
        <v/>
      </c>
      <c r="M25" s="64" t="str">
        <f t="shared" si="3"/>
        <v/>
      </c>
      <c r="N25" s="64" t="str">
        <f t="shared" si="4"/>
        <v/>
      </c>
      <c r="O25" s="64" t="str">
        <f t="shared" si="5"/>
        <v/>
      </c>
      <c r="T25" s="61">
        <v>20</v>
      </c>
    </row>
    <row r="26" spans="1:20" x14ac:dyDescent="0.25">
      <c r="A26" s="184"/>
      <c r="B26" s="61">
        <v>108047</v>
      </c>
      <c r="C26" s="61" t="s">
        <v>35</v>
      </c>
      <c r="D26" s="61" t="s">
        <v>32</v>
      </c>
      <c r="E26" s="61">
        <v>200</v>
      </c>
      <c r="F26" s="65">
        <v>1.03</v>
      </c>
      <c r="G26" s="140">
        <f>IF('Consumption of Commodities'!CB15="",'Costs per Procedure'!T26,'Consumption of Commodities'!CB15)</f>
        <v>30</v>
      </c>
      <c r="H26" s="62">
        <f t="shared" si="6"/>
        <v>0.16</v>
      </c>
      <c r="I26" s="23"/>
      <c r="J26" s="63" t="str">
        <f t="shared" si="7"/>
        <v/>
      </c>
      <c r="K26" s="63" t="str">
        <f t="shared" si="1"/>
        <v/>
      </c>
      <c r="L26" s="63" t="str">
        <f t="shared" si="2"/>
        <v/>
      </c>
      <c r="M26" s="64" t="str">
        <f t="shared" si="3"/>
        <v/>
      </c>
      <c r="N26" s="64" t="str">
        <f t="shared" si="4"/>
        <v/>
      </c>
      <c r="O26" s="64" t="str">
        <f t="shared" si="5"/>
        <v/>
      </c>
      <c r="T26" s="61">
        <v>30</v>
      </c>
    </row>
    <row r="27" spans="1:20" x14ac:dyDescent="0.25">
      <c r="A27" s="184"/>
      <c r="B27" s="61">
        <v>105895</v>
      </c>
      <c r="C27" s="61" t="s">
        <v>36</v>
      </c>
      <c r="D27" s="61" t="s">
        <v>37</v>
      </c>
      <c r="E27" s="61">
        <v>16200</v>
      </c>
      <c r="F27" s="65">
        <v>22.32</v>
      </c>
      <c r="G27" s="140">
        <f>IF('Consumption of Commodities'!CB16="",'Costs per Procedure'!T27,'Consumption of Commodities'!CB16)</f>
        <v>75</v>
      </c>
      <c r="H27" s="62">
        <f t="shared" si="6"/>
        <v>0.11</v>
      </c>
      <c r="I27" s="23"/>
      <c r="J27" s="63" t="str">
        <f t="shared" si="7"/>
        <v/>
      </c>
      <c r="K27" s="63" t="str">
        <f t="shared" si="1"/>
        <v/>
      </c>
      <c r="L27" s="63" t="str">
        <f t="shared" si="2"/>
        <v/>
      </c>
      <c r="M27" s="64" t="str">
        <f t="shared" si="3"/>
        <v/>
      </c>
      <c r="N27" s="64" t="str">
        <f t="shared" si="4"/>
        <v/>
      </c>
      <c r="O27" s="64" t="str">
        <f t="shared" si="5"/>
        <v/>
      </c>
      <c r="T27" s="61">
        <v>75</v>
      </c>
    </row>
    <row r="28" spans="1:20" x14ac:dyDescent="0.25">
      <c r="A28" s="184"/>
      <c r="B28" s="61">
        <v>107435</v>
      </c>
      <c r="C28" s="61" t="s">
        <v>38</v>
      </c>
      <c r="D28" s="61" t="s">
        <v>39</v>
      </c>
      <c r="E28" s="61">
        <v>100</v>
      </c>
      <c r="F28" s="65">
        <v>7.1999999999999993</v>
      </c>
      <c r="G28" s="140">
        <f>IF('Consumption of Commodities'!CB17="",'Costs per Procedure'!T28,'Consumption of Commodities'!CB17)</f>
        <v>10</v>
      </c>
      <c r="H28" s="62">
        <f t="shared" si="6"/>
        <v>0.72</v>
      </c>
      <c r="I28" s="23"/>
      <c r="J28" s="63" t="str">
        <f t="shared" si="7"/>
        <v/>
      </c>
      <c r="K28" s="63" t="str">
        <f t="shared" si="1"/>
        <v/>
      </c>
      <c r="L28" s="63" t="str">
        <f t="shared" si="2"/>
        <v/>
      </c>
      <c r="M28" s="64" t="str">
        <f t="shared" si="3"/>
        <v/>
      </c>
      <c r="N28" s="64" t="str">
        <f t="shared" si="4"/>
        <v/>
      </c>
      <c r="O28" s="64" t="str">
        <f t="shared" si="5"/>
        <v/>
      </c>
      <c r="T28" s="61">
        <v>10</v>
      </c>
    </row>
    <row r="29" spans="1:20" x14ac:dyDescent="0.25">
      <c r="A29" s="184"/>
      <c r="B29" s="61">
        <v>107465</v>
      </c>
      <c r="C29" s="61" t="s">
        <v>40</v>
      </c>
      <c r="D29" s="61" t="s">
        <v>41</v>
      </c>
      <c r="E29" s="61">
        <v>12</v>
      </c>
      <c r="F29" s="65">
        <v>3.6</v>
      </c>
      <c r="G29" s="140">
        <f>IF('Consumption of Commodities'!CB18="",'Costs per Procedure'!T29,'Consumption of Commodities'!CB18)</f>
        <v>0.01</v>
      </c>
      <c r="H29" s="62">
        <f t="shared" si="6"/>
        <v>0.01</v>
      </c>
      <c r="I29" s="23"/>
      <c r="J29" s="63" t="str">
        <f t="shared" si="7"/>
        <v/>
      </c>
      <c r="K29" s="63" t="str">
        <f t="shared" si="1"/>
        <v/>
      </c>
      <c r="L29" s="63" t="str">
        <f t="shared" si="2"/>
        <v/>
      </c>
      <c r="M29" s="64" t="str">
        <f t="shared" si="3"/>
        <v/>
      </c>
      <c r="N29" s="64" t="str">
        <f t="shared" si="4"/>
        <v/>
      </c>
      <c r="O29" s="64" t="str">
        <f t="shared" si="5"/>
        <v/>
      </c>
      <c r="T29" s="61">
        <v>0.01</v>
      </c>
    </row>
    <row r="30" spans="1:20" x14ac:dyDescent="0.25">
      <c r="A30" s="184"/>
      <c r="B30" s="61">
        <v>106759</v>
      </c>
      <c r="C30" s="61" t="s">
        <v>42</v>
      </c>
      <c r="D30" s="61" t="s">
        <v>43</v>
      </c>
      <c r="E30" s="61">
        <v>50</v>
      </c>
      <c r="F30" s="65">
        <v>17</v>
      </c>
      <c r="G30" s="140">
        <f>IF('Consumption of Commodities'!CB19="",'Costs per Procedure'!T30,'Consumption of Commodities'!CB19)</f>
        <v>2</v>
      </c>
      <c r="H30" s="62">
        <f t="shared" si="6"/>
        <v>0.68</v>
      </c>
      <c r="I30" s="23"/>
      <c r="J30" s="63" t="str">
        <f t="shared" si="7"/>
        <v/>
      </c>
      <c r="K30" s="63" t="str">
        <f t="shared" si="1"/>
        <v/>
      </c>
      <c r="L30" s="63" t="str">
        <f t="shared" si="2"/>
        <v/>
      </c>
      <c r="M30" s="64" t="str">
        <f t="shared" si="3"/>
        <v/>
      </c>
      <c r="N30" s="64" t="str">
        <f t="shared" si="4"/>
        <v/>
      </c>
      <c r="O30" s="64" t="str">
        <f t="shared" si="5"/>
        <v/>
      </c>
      <c r="T30" s="61">
        <v>2</v>
      </c>
    </row>
    <row r="31" spans="1:20" x14ac:dyDescent="0.25">
      <c r="A31" s="184"/>
      <c r="B31" s="61">
        <v>102444</v>
      </c>
      <c r="C31" s="61" t="s">
        <v>44</v>
      </c>
      <c r="D31" s="61" t="s">
        <v>43</v>
      </c>
      <c r="E31" s="61">
        <v>50</v>
      </c>
      <c r="F31" s="65">
        <v>17</v>
      </c>
      <c r="G31" s="140">
        <f>IF('Consumption of Commodities'!CB20="",'Costs per Procedure'!T31,'Consumption of Commodities'!CB20)</f>
        <v>2</v>
      </c>
      <c r="H31" s="62">
        <f t="shared" si="6"/>
        <v>0.68</v>
      </c>
      <c r="I31" s="23"/>
      <c r="J31" s="63" t="str">
        <f t="shared" si="7"/>
        <v/>
      </c>
      <c r="K31" s="63" t="str">
        <f t="shared" si="1"/>
        <v/>
      </c>
      <c r="L31" s="63" t="str">
        <f t="shared" si="2"/>
        <v/>
      </c>
      <c r="M31" s="64" t="str">
        <f t="shared" si="3"/>
        <v/>
      </c>
      <c r="N31" s="64" t="str">
        <f t="shared" si="4"/>
        <v/>
      </c>
      <c r="O31" s="64" t="str">
        <f t="shared" si="5"/>
        <v/>
      </c>
      <c r="T31" s="61">
        <v>2</v>
      </c>
    </row>
    <row r="32" spans="1:20" x14ac:dyDescent="0.25">
      <c r="A32" s="184"/>
      <c r="B32" s="61">
        <v>102273</v>
      </c>
      <c r="C32" s="61" t="s">
        <v>45</v>
      </c>
      <c r="D32" s="61" t="s">
        <v>43</v>
      </c>
      <c r="E32" s="61">
        <v>50</v>
      </c>
      <c r="F32" s="65">
        <v>17</v>
      </c>
      <c r="G32" s="140">
        <f>IF('Consumption of Commodities'!CB21="",'Costs per Procedure'!T32,'Consumption of Commodities'!CB21)</f>
        <v>1</v>
      </c>
      <c r="H32" s="62">
        <f t="shared" si="6"/>
        <v>0.34</v>
      </c>
      <c r="I32" s="23"/>
      <c r="J32" s="63" t="str">
        <f t="shared" si="7"/>
        <v/>
      </c>
      <c r="K32" s="63" t="str">
        <f t="shared" si="1"/>
        <v/>
      </c>
      <c r="L32" s="63" t="str">
        <f t="shared" si="2"/>
        <v/>
      </c>
      <c r="M32" s="64" t="str">
        <f t="shared" si="3"/>
        <v/>
      </c>
      <c r="N32" s="64" t="str">
        <f t="shared" si="4"/>
        <v/>
      </c>
      <c r="O32" s="64" t="str">
        <f t="shared" si="5"/>
        <v/>
      </c>
      <c r="T32" s="61">
        <v>1</v>
      </c>
    </row>
    <row r="33" spans="1:20" ht="15.75" thickBot="1" x14ac:dyDescent="0.3">
      <c r="A33" s="185"/>
      <c r="B33" s="66">
        <v>106758</v>
      </c>
      <c r="C33" s="66" t="s">
        <v>46</v>
      </c>
      <c r="D33" s="66" t="s">
        <v>43</v>
      </c>
      <c r="E33" s="66">
        <v>50</v>
      </c>
      <c r="F33" s="67">
        <v>17</v>
      </c>
      <c r="G33" s="140">
        <f>IF('Consumption of Commodities'!CB22="",'Costs per Procedure'!T33,'Consumption of Commodities'!CB22)</f>
        <v>0.01</v>
      </c>
      <c r="H33" s="62">
        <f t="shared" si="6"/>
        <v>0.01</v>
      </c>
      <c r="I33" s="25"/>
      <c r="J33" s="68" t="str">
        <f t="shared" si="7"/>
        <v/>
      </c>
      <c r="K33" s="68" t="str">
        <f t="shared" si="1"/>
        <v/>
      </c>
      <c r="L33" s="68" t="str">
        <f t="shared" si="2"/>
        <v/>
      </c>
      <c r="M33" s="69" t="str">
        <f t="shared" si="3"/>
        <v/>
      </c>
      <c r="N33" s="69" t="str">
        <f t="shared" si="4"/>
        <v/>
      </c>
      <c r="O33" s="69" t="str">
        <f t="shared" si="5"/>
        <v/>
      </c>
      <c r="T33" s="66">
        <v>0.01</v>
      </c>
    </row>
    <row r="34" spans="1:20" x14ac:dyDescent="0.25">
      <c r="A34" s="186" t="s">
        <v>4</v>
      </c>
      <c r="B34" s="70">
        <v>107107</v>
      </c>
      <c r="C34" s="70" t="s">
        <v>47</v>
      </c>
      <c r="D34" s="70" t="s">
        <v>48</v>
      </c>
      <c r="E34" s="70">
        <v>50</v>
      </c>
      <c r="F34" s="71">
        <v>5.12</v>
      </c>
      <c r="G34" s="141">
        <f>IF('Consumption of Commodities'!CB23="",'Costs per Procedure'!T34,'Consumption of Commodities'!CB23)</f>
        <v>3.7333333333333334</v>
      </c>
      <c r="H34" s="73">
        <f>ROUNDUP((G34/E34)*F34,2)</f>
        <v>0.39</v>
      </c>
      <c r="I34" s="22"/>
      <c r="J34" s="74" t="str">
        <f t="shared" si="7"/>
        <v/>
      </c>
      <c r="K34" s="75" t="str">
        <f t="shared" si="1"/>
        <v/>
      </c>
      <c r="L34" s="75" t="str">
        <f t="shared" si="2"/>
        <v/>
      </c>
      <c r="M34" s="76" t="str">
        <f t="shared" si="3"/>
        <v/>
      </c>
      <c r="N34" s="76" t="str">
        <f t="shared" si="4"/>
        <v/>
      </c>
      <c r="O34" s="76" t="str">
        <f t="shared" si="5"/>
        <v/>
      </c>
      <c r="T34" s="72">
        <v>3.7333333333333334</v>
      </c>
    </row>
    <row r="35" spans="1:20" x14ac:dyDescent="0.25">
      <c r="A35" s="187"/>
      <c r="B35" s="77">
        <v>107106</v>
      </c>
      <c r="C35" s="77" t="s">
        <v>49</v>
      </c>
      <c r="D35" s="77" t="s">
        <v>50</v>
      </c>
      <c r="E35" s="77">
        <v>100</v>
      </c>
      <c r="F35" s="78">
        <v>4</v>
      </c>
      <c r="G35" s="141">
        <f>IF('Consumption of Commodities'!CB24="",'Costs per Procedure'!T35,'Consumption of Commodities'!CB24)</f>
        <v>3.7333333333333334</v>
      </c>
      <c r="H35" s="80">
        <f t="shared" ref="H35:H49" si="8">ROUNDUP((G35/E35)*F35,2)</f>
        <v>0.15000000000000002</v>
      </c>
      <c r="I35" s="23"/>
      <c r="J35" s="81" t="str">
        <f t="shared" si="7"/>
        <v/>
      </c>
      <c r="K35" s="82" t="str">
        <f t="shared" si="1"/>
        <v/>
      </c>
      <c r="L35" s="82" t="str">
        <f t="shared" si="2"/>
        <v/>
      </c>
      <c r="M35" s="83" t="str">
        <f t="shared" si="3"/>
        <v/>
      </c>
      <c r="N35" s="83" t="str">
        <f t="shared" si="4"/>
        <v/>
      </c>
      <c r="O35" s="83" t="str">
        <f t="shared" si="5"/>
        <v/>
      </c>
      <c r="T35" s="79">
        <v>3.7333333333333334</v>
      </c>
    </row>
    <row r="36" spans="1:20" x14ac:dyDescent="0.25">
      <c r="A36" s="187"/>
      <c r="B36" s="77">
        <v>103325</v>
      </c>
      <c r="C36" s="77" t="s">
        <v>51</v>
      </c>
      <c r="D36" s="77" t="s">
        <v>52</v>
      </c>
      <c r="E36" s="77">
        <v>200</v>
      </c>
      <c r="F36" s="78">
        <v>6</v>
      </c>
      <c r="G36" s="141">
        <f>IF('Consumption of Commodities'!CB25="",'Costs per Procedure'!T36,'Consumption of Commodities'!CB25)</f>
        <v>0.51800000000000002</v>
      </c>
      <c r="H36" s="80">
        <f t="shared" si="8"/>
        <v>0.02</v>
      </c>
      <c r="I36" s="23"/>
      <c r="J36" s="81" t="str">
        <f t="shared" si="7"/>
        <v/>
      </c>
      <c r="K36" s="82" t="str">
        <f t="shared" si="1"/>
        <v/>
      </c>
      <c r="L36" s="82" t="str">
        <f t="shared" si="2"/>
        <v/>
      </c>
      <c r="M36" s="83" t="str">
        <f t="shared" si="3"/>
        <v/>
      </c>
      <c r="N36" s="83" t="str">
        <f t="shared" si="4"/>
        <v/>
      </c>
      <c r="O36" s="83" t="str">
        <f t="shared" si="5"/>
        <v/>
      </c>
      <c r="T36" s="77">
        <v>0.51800000000000002</v>
      </c>
    </row>
    <row r="37" spans="1:20" x14ac:dyDescent="0.25">
      <c r="A37" s="187"/>
      <c r="B37" s="77">
        <v>102626</v>
      </c>
      <c r="C37" s="77" t="s">
        <v>121</v>
      </c>
      <c r="D37" s="77" t="s">
        <v>52</v>
      </c>
      <c r="E37" s="77">
        <v>100</v>
      </c>
      <c r="F37" s="78">
        <v>7.0000000000000009</v>
      </c>
      <c r="G37" s="141">
        <f>IF('Consumption of Commodities'!CB26="",'Costs per Procedure'!T37,'Consumption of Commodities'!CB26)</f>
        <v>0.90229999999999999</v>
      </c>
      <c r="H37" s="80">
        <f t="shared" si="8"/>
        <v>6.9999999999999993E-2</v>
      </c>
      <c r="I37" s="23"/>
      <c r="J37" s="81" t="str">
        <f t="shared" si="7"/>
        <v/>
      </c>
      <c r="K37" s="82" t="str">
        <f t="shared" si="1"/>
        <v/>
      </c>
      <c r="L37" s="82" t="str">
        <f t="shared" si="2"/>
        <v/>
      </c>
      <c r="M37" s="83" t="str">
        <f t="shared" si="3"/>
        <v/>
      </c>
      <c r="N37" s="83" t="str">
        <f t="shared" si="4"/>
        <v/>
      </c>
      <c r="O37" s="83" t="str">
        <f t="shared" si="5"/>
        <v/>
      </c>
      <c r="T37" s="77">
        <v>0.90229999999999999</v>
      </c>
    </row>
    <row r="38" spans="1:20" x14ac:dyDescent="0.25">
      <c r="A38" s="187"/>
      <c r="B38" s="77">
        <v>107438</v>
      </c>
      <c r="C38" s="77" t="s">
        <v>53</v>
      </c>
      <c r="D38" s="77" t="s">
        <v>54</v>
      </c>
      <c r="E38" s="77">
        <v>1</v>
      </c>
      <c r="F38" s="78">
        <v>12.5</v>
      </c>
      <c r="G38" s="141">
        <f>IF('Consumption of Commodities'!CB27="",'Costs per Procedure'!T38,'Consumption of Commodities'!CB27)</f>
        <v>2.8999999999999998E-3</v>
      </c>
      <c r="H38" s="80">
        <f t="shared" si="8"/>
        <v>0.04</v>
      </c>
      <c r="I38" s="23"/>
      <c r="J38" s="81" t="str">
        <f t="shared" si="7"/>
        <v/>
      </c>
      <c r="K38" s="82" t="str">
        <f t="shared" si="1"/>
        <v/>
      </c>
      <c r="L38" s="82" t="str">
        <f t="shared" si="2"/>
        <v/>
      </c>
      <c r="M38" s="83" t="str">
        <f t="shared" si="3"/>
        <v/>
      </c>
      <c r="N38" s="83" t="str">
        <f t="shared" si="4"/>
        <v/>
      </c>
      <c r="O38" s="83" t="str">
        <f t="shared" si="5"/>
        <v/>
      </c>
      <c r="T38" s="77">
        <v>2.8999999999999998E-3</v>
      </c>
    </row>
    <row r="39" spans="1:20" x14ac:dyDescent="0.25">
      <c r="A39" s="187"/>
      <c r="B39" s="77">
        <v>107387</v>
      </c>
      <c r="C39" s="77" t="s">
        <v>55</v>
      </c>
      <c r="D39" s="77" t="s">
        <v>56</v>
      </c>
      <c r="E39" s="77">
        <v>1</v>
      </c>
      <c r="F39" s="78">
        <v>2.37</v>
      </c>
      <c r="G39" s="141">
        <f>IF('Consumption of Commodities'!CB28="",'Costs per Procedure'!T39,'Consumption of Commodities'!CB28)</f>
        <v>3.8226299694189602E-3</v>
      </c>
      <c r="H39" s="80">
        <f t="shared" si="8"/>
        <v>0.01</v>
      </c>
      <c r="I39" s="23"/>
      <c r="J39" s="81" t="str">
        <f t="shared" si="7"/>
        <v/>
      </c>
      <c r="K39" s="82" t="str">
        <f t="shared" si="1"/>
        <v/>
      </c>
      <c r="L39" s="82" t="str">
        <f t="shared" si="2"/>
        <v/>
      </c>
      <c r="M39" s="83" t="str">
        <f t="shared" si="3"/>
        <v/>
      </c>
      <c r="N39" s="83" t="str">
        <f t="shared" si="4"/>
        <v/>
      </c>
      <c r="O39" s="83" t="str">
        <f t="shared" si="5"/>
        <v/>
      </c>
      <c r="T39" s="79">
        <v>3.8226299694189602E-3</v>
      </c>
    </row>
    <row r="40" spans="1:20" x14ac:dyDescent="0.25">
      <c r="A40" s="187"/>
      <c r="B40" s="77">
        <v>107389</v>
      </c>
      <c r="C40" s="77" t="s">
        <v>57</v>
      </c>
      <c r="D40" s="77" t="s">
        <v>58</v>
      </c>
      <c r="E40" s="77">
        <v>1</v>
      </c>
      <c r="F40" s="78">
        <v>0.42</v>
      </c>
      <c r="G40" s="141">
        <f>IF('Consumption of Commodities'!CB29="",'Costs per Procedure'!T40,'Consumption of Commodities'!CB29)</f>
        <v>3.8226299694189602E-3</v>
      </c>
      <c r="H40" s="80">
        <f t="shared" si="8"/>
        <v>0.01</v>
      </c>
      <c r="I40" s="23"/>
      <c r="J40" s="81" t="str">
        <f t="shared" si="7"/>
        <v/>
      </c>
      <c r="K40" s="82" t="str">
        <f t="shared" si="1"/>
        <v/>
      </c>
      <c r="L40" s="82" t="str">
        <f t="shared" si="2"/>
        <v/>
      </c>
      <c r="M40" s="83" t="str">
        <f t="shared" si="3"/>
        <v/>
      </c>
      <c r="N40" s="83" t="str">
        <f t="shared" si="4"/>
        <v/>
      </c>
      <c r="O40" s="83" t="str">
        <f t="shared" si="5"/>
        <v/>
      </c>
      <c r="T40" s="79">
        <v>3.8226299694189602E-3</v>
      </c>
    </row>
    <row r="41" spans="1:20" x14ac:dyDescent="0.25">
      <c r="A41" s="187"/>
      <c r="B41" s="77">
        <v>107388</v>
      </c>
      <c r="C41" s="77" t="s">
        <v>59</v>
      </c>
      <c r="D41" s="77" t="s">
        <v>58</v>
      </c>
      <c r="E41" s="77">
        <v>1</v>
      </c>
      <c r="F41" s="78">
        <v>1.5</v>
      </c>
      <c r="G41" s="141">
        <f>IF('Consumption of Commodities'!CB30="",'Costs per Procedure'!T41,'Consumption of Commodities'!CB30)</f>
        <v>1E-4</v>
      </c>
      <c r="H41" s="80">
        <f t="shared" si="8"/>
        <v>0.01</v>
      </c>
      <c r="I41" s="23"/>
      <c r="J41" s="81" t="str">
        <f t="shared" si="7"/>
        <v/>
      </c>
      <c r="K41" s="82" t="str">
        <f t="shared" si="1"/>
        <v/>
      </c>
      <c r="L41" s="82" t="str">
        <f t="shared" si="2"/>
        <v/>
      </c>
      <c r="M41" s="83" t="str">
        <f t="shared" si="3"/>
        <v/>
      </c>
      <c r="N41" s="83" t="str">
        <f t="shared" si="4"/>
        <v/>
      </c>
      <c r="O41" s="83" t="str">
        <f t="shared" si="5"/>
        <v/>
      </c>
      <c r="T41" s="77">
        <v>1E-4</v>
      </c>
    </row>
    <row r="42" spans="1:20" x14ac:dyDescent="0.25">
      <c r="A42" s="187"/>
      <c r="B42" s="77">
        <v>107390</v>
      </c>
      <c r="C42" s="77" t="s">
        <v>60</v>
      </c>
      <c r="D42" s="77" t="s">
        <v>61</v>
      </c>
      <c r="E42" s="77">
        <v>1</v>
      </c>
      <c r="F42" s="78">
        <v>5.46</v>
      </c>
      <c r="G42" s="141">
        <f>IF('Consumption of Commodities'!CB31="",'Costs per Procedure'!T42,'Consumption of Commodities'!CB31)</f>
        <v>4.5871559633027525E-3</v>
      </c>
      <c r="H42" s="80">
        <f t="shared" si="8"/>
        <v>0.03</v>
      </c>
      <c r="I42" s="23"/>
      <c r="J42" s="81" t="str">
        <f t="shared" si="7"/>
        <v/>
      </c>
      <c r="K42" s="82" t="str">
        <f t="shared" si="1"/>
        <v/>
      </c>
      <c r="L42" s="82" t="str">
        <f t="shared" si="2"/>
        <v/>
      </c>
      <c r="M42" s="83" t="str">
        <f t="shared" si="3"/>
        <v/>
      </c>
      <c r="N42" s="83" t="str">
        <f t="shared" si="4"/>
        <v/>
      </c>
      <c r="O42" s="83" t="str">
        <f t="shared" si="5"/>
        <v/>
      </c>
      <c r="T42" s="79">
        <v>4.5871559633027525E-3</v>
      </c>
    </row>
    <row r="43" spans="1:20" x14ac:dyDescent="0.25">
      <c r="A43" s="187"/>
      <c r="B43" s="77">
        <v>105936</v>
      </c>
      <c r="C43" s="77" t="s">
        <v>62</v>
      </c>
      <c r="D43" s="77" t="s">
        <v>43</v>
      </c>
      <c r="E43" s="77">
        <v>12</v>
      </c>
      <c r="F43" s="78">
        <v>15.48</v>
      </c>
      <c r="G43" s="141">
        <f>IF('Consumption of Commodities'!CB32="",'Costs per Procedure'!T43,'Consumption of Commodities'!CB32)</f>
        <v>3.5299999999999998E-2</v>
      </c>
      <c r="H43" s="80">
        <f t="shared" si="8"/>
        <v>0.05</v>
      </c>
      <c r="I43" s="23"/>
      <c r="J43" s="81" t="str">
        <f t="shared" si="7"/>
        <v/>
      </c>
      <c r="K43" s="82" t="str">
        <f t="shared" si="1"/>
        <v/>
      </c>
      <c r="L43" s="82" t="str">
        <f t="shared" si="2"/>
        <v/>
      </c>
      <c r="M43" s="83" t="str">
        <f t="shared" si="3"/>
        <v/>
      </c>
      <c r="N43" s="83" t="str">
        <f t="shared" si="4"/>
        <v/>
      </c>
      <c r="O43" s="83" t="str">
        <f t="shared" si="5"/>
        <v/>
      </c>
      <c r="T43" s="77">
        <v>3.5299999999999998E-2</v>
      </c>
    </row>
    <row r="44" spans="1:20" x14ac:dyDescent="0.25">
      <c r="A44" s="187"/>
      <c r="B44" s="77">
        <v>107425</v>
      </c>
      <c r="C44" s="77" t="s">
        <v>63</v>
      </c>
      <c r="D44" s="77" t="s">
        <v>32</v>
      </c>
      <c r="E44" s="77">
        <v>3790</v>
      </c>
      <c r="F44" s="78">
        <v>139.47199999999998</v>
      </c>
      <c r="G44" s="141">
        <f>IF('Consumption of Commodities'!CB33="",'Costs per Procedure'!T44,'Consumption of Commodities'!CB33)</f>
        <v>150</v>
      </c>
      <c r="H44" s="80">
        <f t="shared" si="8"/>
        <v>5.52</v>
      </c>
      <c r="I44" s="23"/>
      <c r="J44" s="81" t="str">
        <f t="shared" si="7"/>
        <v/>
      </c>
      <c r="K44" s="82" t="str">
        <f t="shared" si="1"/>
        <v/>
      </c>
      <c r="L44" s="82" t="str">
        <f t="shared" si="2"/>
        <v/>
      </c>
      <c r="M44" s="83" t="str">
        <f t="shared" si="3"/>
        <v/>
      </c>
      <c r="N44" s="83" t="str">
        <f t="shared" si="4"/>
        <v/>
      </c>
      <c r="O44" s="83" t="str">
        <f t="shared" si="5"/>
        <v/>
      </c>
      <c r="T44" s="77">
        <v>150</v>
      </c>
    </row>
    <row r="45" spans="1:20" x14ac:dyDescent="0.25">
      <c r="A45" s="187"/>
      <c r="B45" s="77">
        <v>106216</v>
      </c>
      <c r="C45" s="77" t="s">
        <v>64</v>
      </c>
      <c r="D45" s="77" t="s">
        <v>65</v>
      </c>
      <c r="E45" s="77">
        <v>25</v>
      </c>
      <c r="F45" s="78">
        <v>69.75</v>
      </c>
      <c r="G45" s="141">
        <f>IF('Consumption of Commodities'!CB34="",'Costs per Procedure'!T45,'Consumption of Commodities'!CB34)</f>
        <v>0.1394</v>
      </c>
      <c r="H45" s="80">
        <f t="shared" si="8"/>
        <v>0.39</v>
      </c>
      <c r="I45" s="23"/>
      <c r="J45" s="81" t="str">
        <f t="shared" si="7"/>
        <v/>
      </c>
      <c r="K45" s="82" t="str">
        <f t="shared" si="1"/>
        <v/>
      </c>
      <c r="L45" s="82" t="str">
        <f t="shared" si="2"/>
        <v/>
      </c>
      <c r="M45" s="83" t="str">
        <f t="shared" si="3"/>
        <v/>
      </c>
      <c r="N45" s="83" t="str">
        <f t="shared" si="4"/>
        <v/>
      </c>
      <c r="O45" s="83" t="str">
        <f t="shared" si="5"/>
        <v/>
      </c>
      <c r="T45" s="77">
        <v>0.1394</v>
      </c>
    </row>
    <row r="46" spans="1:20" x14ac:dyDescent="0.25">
      <c r="A46" s="187"/>
      <c r="B46" s="77">
        <v>104184</v>
      </c>
      <c r="C46" s="77" t="s">
        <v>66</v>
      </c>
      <c r="D46" s="77" t="s">
        <v>65</v>
      </c>
      <c r="E46" s="77">
        <v>1</v>
      </c>
      <c r="F46" s="78">
        <v>24.19</v>
      </c>
      <c r="G46" s="141">
        <f>IF('Consumption of Commodities'!CB35="",'Costs per Procedure'!T46,'Consumption of Commodities'!CB35)</f>
        <v>1E-4</v>
      </c>
      <c r="H46" s="80">
        <f t="shared" si="8"/>
        <v>0.01</v>
      </c>
      <c r="I46" s="23"/>
      <c r="J46" s="81" t="str">
        <f t="shared" si="7"/>
        <v/>
      </c>
      <c r="K46" s="82" t="str">
        <f t="shared" si="1"/>
        <v/>
      </c>
      <c r="L46" s="82" t="str">
        <f t="shared" si="2"/>
        <v/>
      </c>
      <c r="M46" s="83" t="str">
        <f t="shared" si="3"/>
        <v/>
      </c>
      <c r="N46" s="83" t="str">
        <f t="shared" si="4"/>
        <v/>
      </c>
      <c r="O46" s="83" t="str">
        <f t="shared" si="5"/>
        <v/>
      </c>
      <c r="T46" s="77">
        <v>1E-4</v>
      </c>
    </row>
    <row r="47" spans="1:20" x14ac:dyDescent="0.25">
      <c r="A47" s="187"/>
      <c r="B47" s="77">
        <v>105842</v>
      </c>
      <c r="C47" s="77" t="s">
        <v>67</v>
      </c>
      <c r="D47" s="77" t="s">
        <v>32</v>
      </c>
      <c r="E47" s="77">
        <v>2832</v>
      </c>
      <c r="F47" s="78">
        <v>12.602399999999999</v>
      </c>
      <c r="G47" s="141">
        <f>IF('Consumption of Commodities'!CB36="",'Costs per Procedure'!T47,'Consumption of Commodities'!CB36)</f>
        <v>60</v>
      </c>
      <c r="H47" s="80">
        <f t="shared" si="8"/>
        <v>0.27</v>
      </c>
      <c r="I47" s="23"/>
      <c r="J47" s="81" t="str">
        <f t="shared" si="7"/>
        <v/>
      </c>
      <c r="K47" s="82" t="str">
        <f t="shared" si="1"/>
        <v/>
      </c>
      <c r="L47" s="82" t="str">
        <f t="shared" si="2"/>
        <v/>
      </c>
      <c r="M47" s="83" t="str">
        <f t="shared" si="3"/>
        <v/>
      </c>
      <c r="N47" s="83" t="str">
        <f t="shared" si="4"/>
        <v/>
      </c>
      <c r="O47" s="83" t="str">
        <f t="shared" si="5"/>
        <v/>
      </c>
      <c r="T47" s="77">
        <v>60</v>
      </c>
    </row>
    <row r="48" spans="1:20" x14ac:dyDescent="0.25">
      <c r="A48" s="187"/>
      <c r="B48" s="77">
        <v>102486</v>
      </c>
      <c r="C48" s="77" t="s">
        <v>68</v>
      </c>
      <c r="D48" s="77" t="s">
        <v>32</v>
      </c>
      <c r="E48" s="77">
        <v>1000</v>
      </c>
      <c r="F48" s="78">
        <v>15.03</v>
      </c>
      <c r="G48" s="141">
        <f>IF('Consumption of Commodities'!CB37="",'Costs per Procedure'!T48,'Consumption of Commodities'!CB37)</f>
        <v>100</v>
      </c>
      <c r="H48" s="80">
        <f t="shared" si="8"/>
        <v>1.51</v>
      </c>
      <c r="I48" s="23"/>
      <c r="J48" s="81" t="str">
        <f t="shared" si="7"/>
        <v/>
      </c>
      <c r="K48" s="82" t="str">
        <f t="shared" si="1"/>
        <v/>
      </c>
      <c r="L48" s="82" t="str">
        <f t="shared" si="2"/>
        <v/>
      </c>
      <c r="M48" s="83" t="str">
        <f t="shared" si="3"/>
        <v/>
      </c>
      <c r="N48" s="83" t="str">
        <f t="shared" si="4"/>
        <v/>
      </c>
      <c r="O48" s="83" t="str">
        <f t="shared" si="5"/>
        <v/>
      </c>
      <c r="T48" s="77">
        <v>100</v>
      </c>
    </row>
    <row r="49" spans="1:20" ht="15.75" thickBot="1" x14ac:dyDescent="0.3">
      <c r="A49" s="188"/>
      <c r="B49" s="84">
        <v>104562</v>
      </c>
      <c r="C49" s="84" t="s">
        <v>69</v>
      </c>
      <c r="D49" s="84" t="s">
        <v>32</v>
      </c>
      <c r="E49" s="84">
        <v>750</v>
      </c>
      <c r="F49" s="85">
        <v>1.3275000000000001</v>
      </c>
      <c r="G49" s="141">
        <f>IF('Consumption of Commodities'!CB38="",'Costs per Procedure'!T49,'Consumption of Commodities'!CB38)</f>
        <v>254.9</v>
      </c>
      <c r="H49" s="80">
        <f t="shared" si="8"/>
        <v>0.46</v>
      </c>
      <c r="I49" s="25"/>
      <c r="J49" s="86" t="str">
        <f t="shared" si="7"/>
        <v/>
      </c>
      <c r="K49" s="87" t="str">
        <f t="shared" si="1"/>
        <v/>
      </c>
      <c r="L49" s="87" t="str">
        <f t="shared" si="2"/>
        <v/>
      </c>
      <c r="M49" s="88" t="str">
        <f t="shared" si="3"/>
        <v/>
      </c>
      <c r="N49" s="88" t="str">
        <f t="shared" si="4"/>
        <v/>
      </c>
      <c r="O49" s="88" t="str">
        <f t="shared" si="5"/>
        <v/>
      </c>
      <c r="T49" s="84">
        <v>254.9</v>
      </c>
    </row>
    <row r="50" spans="1:20" ht="15" customHeight="1" x14ac:dyDescent="0.25">
      <c r="A50" s="189" t="s">
        <v>5</v>
      </c>
      <c r="B50" s="89">
        <v>990210</v>
      </c>
      <c r="C50" s="89" t="s">
        <v>70</v>
      </c>
      <c r="D50" s="89" t="s">
        <v>71</v>
      </c>
      <c r="E50" s="89">
        <v>1</v>
      </c>
      <c r="F50" s="90">
        <v>265.33999999999997</v>
      </c>
      <c r="G50" s="136">
        <f>IF('Consumption of Commodities'!CB39="",'Costs per Procedure'!T50,'Consumption of Commodities'!CB39)</f>
        <v>3.8226299694189603E-4</v>
      </c>
      <c r="H50" s="92">
        <f>ROUNDUP((G50/E50)*F50,2)</f>
        <v>0.11</v>
      </c>
      <c r="I50" s="22"/>
      <c r="J50" s="93" t="str">
        <f t="shared" si="7"/>
        <v/>
      </c>
      <c r="K50" s="94" t="str">
        <f t="shared" si="1"/>
        <v/>
      </c>
      <c r="L50" s="94" t="str">
        <f t="shared" si="2"/>
        <v/>
      </c>
      <c r="M50" s="95" t="str">
        <f t="shared" si="3"/>
        <v/>
      </c>
      <c r="N50" s="95" t="str">
        <f t="shared" si="4"/>
        <v/>
      </c>
      <c r="O50" s="95" t="str">
        <f t="shared" si="5"/>
        <v/>
      </c>
      <c r="T50" s="91">
        <v>3.8226299694189603E-4</v>
      </c>
    </row>
    <row r="51" spans="1:20" x14ac:dyDescent="0.25">
      <c r="A51" s="190"/>
      <c r="B51" s="96">
        <v>106324</v>
      </c>
      <c r="C51" s="96" t="s">
        <v>72</v>
      </c>
      <c r="D51" s="96" t="s">
        <v>73</v>
      </c>
      <c r="E51" s="96">
        <v>100</v>
      </c>
      <c r="F51" s="97">
        <v>17</v>
      </c>
      <c r="G51" s="136">
        <f>IF('Consumption of Commodities'!CB40="",'Costs per Procedure'!T51,'Consumption of Commodities'!CB40)</f>
        <v>0.01</v>
      </c>
      <c r="H51" s="98">
        <f>ROUNDUP((G51/E51)*F51,2)</f>
        <v>0.01</v>
      </c>
      <c r="I51" s="23"/>
      <c r="J51" s="99" t="str">
        <f t="shared" si="7"/>
        <v/>
      </c>
      <c r="K51" s="100" t="str">
        <f t="shared" si="1"/>
        <v/>
      </c>
      <c r="L51" s="100" t="str">
        <f t="shared" si="2"/>
        <v/>
      </c>
      <c r="M51" s="101" t="str">
        <f t="shared" si="3"/>
        <v/>
      </c>
      <c r="N51" s="101" t="str">
        <f t="shared" si="4"/>
        <v/>
      </c>
      <c r="O51" s="101" t="str">
        <f t="shared" si="5"/>
        <v/>
      </c>
      <c r="T51" s="96">
        <v>0.01</v>
      </c>
    </row>
    <row r="52" spans="1:20" x14ac:dyDescent="0.25">
      <c r="A52" s="190"/>
      <c r="B52" s="96">
        <v>107478</v>
      </c>
      <c r="C52" s="96" t="s">
        <v>74</v>
      </c>
      <c r="D52" s="96" t="s">
        <v>73</v>
      </c>
      <c r="E52" s="96">
        <v>100</v>
      </c>
      <c r="F52" s="97">
        <v>8.9</v>
      </c>
      <c r="G52" s="136">
        <f>IF('Consumption of Commodities'!CB41="",'Costs per Procedure'!T52,'Consumption of Commodities'!CB41)</f>
        <v>0.01</v>
      </c>
      <c r="H52" s="98">
        <f t="shared" ref="H52:H84" si="9">ROUNDUP((G52/E52)*F52,2)</f>
        <v>0.01</v>
      </c>
      <c r="I52" s="23"/>
      <c r="J52" s="99" t="str">
        <f t="shared" si="7"/>
        <v/>
      </c>
      <c r="K52" s="100" t="str">
        <f t="shared" si="1"/>
        <v/>
      </c>
      <c r="L52" s="100" t="str">
        <f t="shared" si="2"/>
        <v/>
      </c>
      <c r="M52" s="101" t="str">
        <f t="shared" si="3"/>
        <v/>
      </c>
      <c r="N52" s="101" t="str">
        <f t="shared" si="4"/>
        <v/>
      </c>
      <c r="O52" s="101" t="str">
        <f t="shared" si="5"/>
        <v/>
      </c>
      <c r="T52" s="96">
        <v>0.01</v>
      </c>
    </row>
    <row r="53" spans="1:20" x14ac:dyDescent="0.25">
      <c r="A53" s="190"/>
      <c r="B53" s="96">
        <v>106133</v>
      </c>
      <c r="C53" s="96" t="s">
        <v>75</v>
      </c>
      <c r="D53" s="96" t="s">
        <v>32</v>
      </c>
      <c r="E53" s="96">
        <v>1250</v>
      </c>
      <c r="F53" s="97">
        <v>12</v>
      </c>
      <c r="G53" s="136">
        <f>IF('Consumption of Commodities'!CB42="",'Costs per Procedure'!T53,'Consumption of Commodities'!CB42)</f>
        <v>5.88</v>
      </c>
      <c r="H53" s="98">
        <f t="shared" si="9"/>
        <v>6.0000000000000005E-2</v>
      </c>
      <c r="I53" s="23"/>
      <c r="J53" s="99" t="str">
        <f t="shared" si="7"/>
        <v/>
      </c>
      <c r="K53" s="100" t="str">
        <f t="shared" si="1"/>
        <v/>
      </c>
      <c r="L53" s="100" t="str">
        <f t="shared" si="2"/>
        <v/>
      </c>
      <c r="M53" s="101" t="str">
        <f t="shared" si="3"/>
        <v/>
      </c>
      <c r="N53" s="101" t="str">
        <f t="shared" si="4"/>
        <v/>
      </c>
      <c r="O53" s="101" t="str">
        <f t="shared" si="5"/>
        <v/>
      </c>
      <c r="T53" s="96">
        <v>5.88</v>
      </c>
    </row>
    <row r="54" spans="1:20" x14ac:dyDescent="0.25">
      <c r="A54" s="190"/>
      <c r="B54" s="96">
        <v>104589</v>
      </c>
      <c r="C54" s="96" t="s">
        <v>76</v>
      </c>
      <c r="D54" s="96" t="s">
        <v>32</v>
      </c>
      <c r="E54" s="96">
        <v>12000</v>
      </c>
      <c r="F54" s="97">
        <v>11.040000000000001</v>
      </c>
      <c r="G54" s="136">
        <f>IF('Consumption of Commodities'!CB43="",'Costs per Procedure'!T54,'Consumption of Commodities'!CB43)</f>
        <v>10</v>
      </c>
      <c r="H54" s="98">
        <f t="shared" si="9"/>
        <v>0.01</v>
      </c>
      <c r="I54" s="23"/>
      <c r="J54" s="99" t="str">
        <f t="shared" si="7"/>
        <v/>
      </c>
      <c r="K54" s="100" t="str">
        <f t="shared" si="1"/>
        <v/>
      </c>
      <c r="L54" s="100" t="str">
        <f t="shared" si="2"/>
        <v/>
      </c>
      <c r="M54" s="101" t="str">
        <f t="shared" si="3"/>
        <v/>
      </c>
      <c r="N54" s="101" t="str">
        <f t="shared" si="4"/>
        <v/>
      </c>
      <c r="O54" s="101" t="str">
        <f t="shared" si="5"/>
        <v/>
      </c>
      <c r="T54" s="96">
        <v>10</v>
      </c>
    </row>
    <row r="55" spans="1:20" x14ac:dyDescent="0.25">
      <c r="A55" s="190"/>
      <c r="B55" s="96">
        <v>107442</v>
      </c>
      <c r="C55" s="96" t="s">
        <v>77</v>
      </c>
      <c r="D55" s="96" t="s">
        <v>48</v>
      </c>
      <c r="E55" s="96">
        <v>1</v>
      </c>
      <c r="F55" s="97">
        <v>3.5</v>
      </c>
      <c r="G55" s="136">
        <f>IF('Consumption of Commodities'!CB44="",'Costs per Procedure'!T55,'Consumption of Commodities'!CB44)</f>
        <v>2.5000000000000001E-3</v>
      </c>
      <c r="H55" s="98">
        <f t="shared" si="9"/>
        <v>0.01</v>
      </c>
      <c r="I55" s="23"/>
      <c r="J55" s="99" t="str">
        <f t="shared" si="7"/>
        <v/>
      </c>
      <c r="K55" s="100" t="str">
        <f t="shared" si="1"/>
        <v/>
      </c>
      <c r="L55" s="100" t="str">
        <f t="shared" si="2"/>
        <v/>
      </c>
      <c r="M55" s="101" t="str">
        <f t="shared" si="3"/>
        <v/>
      </c>
      <c r="N55" s="101" t="str">
        <f t="shared" si="4"/>
        <v/>
      </c>
      <c r="O55" s="101" t="str">
        <f t="shared" si="5"/>
        <v/>
      </c>
      <c r="T55" s="96">
        <v>2.5000000000000001E-3</v>
      </c>
    </row>
    <row r="56" spans="1:20" x14ac:dyDescent="0.25">
      <c r="A56" s="190"/>
      <c r="B56" s="96">
        <v>107443</v>
      </c>
      <c r="C56" s="96" t="s">
        <v>78</v>
      </c>
      <c r="D56" s="96" t="s">
        <v>79</v>
      </c>
      <c r="E56" s="96">
        <v>1</v>
      </c>
      <c r="F56" s="97">
        <v>9.8800000000000008</v>
      </c>
      <c r="G56" s="136">
        <f>IF('Consumption of Commodities'!CB45="",'Costs per Procedure'!T56,'Consumption of Commodities'!CB45)</f>
        <v>5.0000000000000001E-4</v>
      </c>
      <c r="H56" s="98">
        <f t="shared" si="9"/>
        <v>0.01</v>
      </c>
      <c r="I56" s="23"/>
      <c r="J56" s="99" t="str">
        <f t="shared" si="7"/>
        <v/>
      </c>
      <c r="K56" s="100" t="str">
        <f t="shared" si="1"/>
        <v/>
      </c>
      <c r="L56" s="100" t="str">
        <f t="shared" si="2"/>
        <v/>
      </c>
      <c r="M56" s="101" t="str">
        <f t="shared" si="3"/>
        <v/>
      </c>
      <c r="N56" s="101" t="str">
        <f t="shared" si="4"/>
        <v/>
      </c>
      <c r="O56" s="101" t="str">
        <f t="shared" si="5"/>
        <v/>
      </c>
      <c r="T56" s="96">
        <v>5.0000000000000001E-4</v>
      </c>
    </row>
    <row r="57" spans="1:20" x14ac:dyDescent="0.25">
      <c r="A57" s="190"/>
      <c r="B57" s="96">
        <v>107469</v>
      </c>
      <c r="C57" s="96" t="s">
        <v>80</v>
      </c>
      <c r="D57" s="96" t="s">
        <v>81</v>
      </c>
      <c r="E57" s="96">
        <v>1</v>
      </c>
      <c r="F57" s="97">
        <v>2.37</v>
      </c>
      <c r="G57" s="136">
        <f>IF('Consumption of Commodities'!CB46="",'Costs per Procedure'!T57,'Consumption of Commodities'!CB46)</f>
        <v>3.8226299694189603E-4</v>
      </c>
      <c r="H57" s="98">
        <f t="shared" si="9"/>
        <v>0.01</v>
      </c>
      <c r="I57" s="23"/>
      <c r="J57" s="99" t="str">
        <f t="shared" si="7"/>
        <v/>
      </c>
      <c r="K57" s="100" t="str">
        <f t="shared" si="1"/>
        <v/>
      </c>
      <c r="L57" s="100" t="str">
        <f t="shared" si="2"/>
        <v/>
      </c>
      <c r="M57" s="101" t="str">
        <f t="shared" si="3"/>
        <v/>
      </c>
      <c r="N57" s="101" t="str">
        <f t="shared" si="4"/>
        <v/>
      </c>
      <c r="O57" s="101" t="str">
        <f t="shared" si="5"/>
        <v/>
      </c>
      <c r="T57" s="102">
        <v>3.8226299694189603E-4</v>
      </c>
    </row>
    <row r="58" spans="1:20" x14ac:dyDescent="0.25">
      <c r="A58" s="190"/>
      <c r="B58" s="96">
        <v>107444</v>
      </c>
      <c r="C58" s="96" t="s">
        <v>82</v>
      </c>
      <c r="D58" s="96" t="s">
        <v>83</v>
      </c>
      <c r="E58" s="96">
        <v>10</v>
      </c>
      <c r="F58" s="97">
        <v>12.5</v>
      </c>
      <c r="G58" s="136">
        <f>IF('Consumption of Commodities'!CB47="",'Costs per Procedure'!T58,'Consumption of Commodities'!CB47)</f>
        <v>1.1467889908256881E-3</v>
      </c>
      <c r="H58" s="98">
        <f t="shared" si="9"/>
        <v>0.01</v>
      </c>
      <c r="I58" s="23"/>
      <c r="J58" s="99" t="str">
        <f t="shared" si="7"/>
        <v/>
      </c>
      <c r="K58" s="100" t="str">
        <f t="shared" si="1"/>
        <v/>
      </c>
      <c r="L58" s="100" t="str">
        <f t="shared" si="2"/>
        <v/>
      </c>
      <c r="M58" s="101" t="str">
        <f t="shared" si="3"/>
        <v/>
      </c>
      <c r="N58" s="101" t="str">
        <f t="shared" si="4"/>
        <v/>
      </c>
      <c r="O58" s="101" t="str">
        <f t="shared" si="5"/>
        <v/>
      </c>
      <c r="T58" s="102">
        <v>1.1467889908256881E-3</v>
      </c>
    </row>
    <row r="59" spans="1:20" x14ac:dyDescent="0.25">
      <c r="A59" s="190"/>
      <c r="B59" s="96">
        <v>107445</v>
      </c>
      <c r="C59" s="96" t="s">
        <v>84</v>
      </c>
      <c r="D59" s="96" t="s">
        <v>83</v>
      </c>
      <c r="E59" s="96">
        <v>10</v>
      </c>
      <c r="F59" s="97">
        <v>12.5</v>
      </c>
      <c r="G59" s="136">
        <f>IF('Consumption of Commodities'!CB48="",'Costs per Procedure'!T59,'Consumption of Commodities'!CB48)</f>
        <v>1.1467889908256881E-3</v>
      </c>
      <c r="H59" s="98">
        <f t="shared" si="9"/>
        <v>0.01</v>
      </c>
      <c r="I59" s="23"/>
      <c r="J59" s="99" t="str">
        <f t="shared" si="7"/>
        <v/>
      </c>
      <c r="K59" s="100" t="str">
        <f t="shared" si="1"/>
        <v/>
      </c>
      <c r="L59" s="100" t="str">
        <f t="shared" si="2"/>
        <v/>
      </c>
      <c r="M59" s="101" t="str">
        <f t="shared" si="3"/>
        <v/>
      </c>
      <c r="N59" s="101" t="str">
        <f t="shared" si="4"/>
        <v/>
      </c>
      <c r="O59" s="101" t="str">
        <f t="shared" si="5"/>
        <v/>
      </c>
      <c r="T59" s="102">
        <v>1.1467889908256881E-3</v>
      </c>
    </row>
    <row r="60" spans="1:20" x14ac:dyDescent="0.25">
      <c r="A60" s="190"/>
      <c r="B60" s="96">
        <v>107446</v>
      </c>
      <c r="C60" s="96" t="s">
        <v>85</v>
      </c>
      <c r="D60" s="96" t="s">
        <v>83</v>
      </c>
      <c r="E60" s="96">
        <v>10</v>
      </c>
      <c r="F60" s="97">
        <v>12.5</v>
      </c>
      <c r="G60" s="136">
        <f>IF('Consumption of Commodities'!CB49="",'Costs per Procedure'!T60,'Consumption of Commodities'!CB49)</f>
        <v>1.1467889908256881E-3</v>
      </c>
      <c r="H60" s="98">
        <f t="shared" si="9"/>
        <v>0.01</v>
      </c>
      <c r="I60" s="23"/>
      <c r="J60" s="99" t="str">
        <f t="shared" si="7"/>
        <v/>
      </c>
      <c r="K60" s="100" t="str">
        <f t="shared" si="1"/>
        <v/>
      </c>
      <c r="L60" s="100" t="str">
        <f t="shared" si="2"/>
        <v/>
      </c>
      <c r="M60" s="101" t="str">
        <f t="shared" si="3"/>
        <v/>
      </c>
      <c r="N60" s="101" t="str">
        <f t="shared" si="4"/>
        <v/>
      </c>
      <c r="O60" s="101" t="str">
        <f t="shared" si="5"/>
        <v/>
      </c>
      <c r="T60" s="102">
        <v>1.1467889908256881E-3</v>
      </c>
    </row>
    <row r="61" spans="1:20" x14ac:dyDescent="0.25">
      <c r="A61" s="190"/>
      <c r="B61" s="96">
        <v>107447</v>
      </c>
      <c r="C61" s="96" t="s">
        <v>86</v>
      </c>
      <c r="D61" s="96" t="s">
        <v>87</v>
      </c>
      <c r="E61" s="96">
        <v>1</v>
      </c>
      <c r="F61" s="97">
        <v>73.47</v>
      </c>
      <c r="G61" s="136">
        <f>IF('Consumption of Commodities'!CB50="",'Costs per Procedure'!T61,'Consumption of Commodities'!CB50)</f>
        <v>3.8226299694189603E-4</v>
      </c>
      <c r="H61" s="98">
        <f t="shared" si="9"/>
        <v>0.03</v>
      </c>
      <c r="I61" s="23"/>
      <c r="J61" s="99" t="str">
        <f t="shared" si="7"/>
        <v/>
      </c>
      <c r="K61" s="100" t="str">
        <f t="shared" si="1"/>
        <v/>
      </c>
      <c r="L61" s="100" t="str">
        <f t="shared" si="2"/>
        <v/>
      </c>
      <c r="M61" s="101" t="str">
        <f t="shared" si="3"/>
        <v/>
      </c>
      <c r="N61" s="101" t="str">
        <f t="shared" si="4"/>
        <v/>
      </c>
      <c r="O61" s="101" t="str">
        <f t="shared" si="5"/>
        <v/>
      </c>
      <c r="T61" s="102">
        <v>3.8226299694189603E-4</v>
      </c>
    </row>
    <row r="62" spans="1:20" x14ac:dyDescent="0.25">
      <c r="A62" s="190"/>
      <c r="B62" s="96">
        <v>107448</v>
      </c>
      <c r="C62" s="96" t="s">
        <v>88</v>
      </c>
      <c r="D62" s="96" t="s">
        <v>89</v>
      </c>
      <c r="E62" s="96">
        <v>100</v>
      </c>
      <c r="F62" s="97">
        <v>124.9</v>
      </c>
      <c r="G62" s="136">
        <f>IF('Consumption of Commodities'!CB51="",'Costs per Procedure'!T62,'Consumption of Commodities'!CB51)</f>
        <v>4.9000000000000002E-2</v>
      </c>
      <c r="H62" s="98">
        <f t="shared" si="9"/>
        <v>6.9999999999999993E-2</v>
      </c>
      <c r="I62" s="23"/>
      <c r="J62" s="99" t="str">
        <f t="shared" si="7"/>
        <v/>
      </c>
      <c r="K62" s="100" t="str">
        <f t="shared" si="1"/>
        <v/>
      </c>
      <c r="L62" s="100" t="str">
        <f t="shared" si="2"/>
        <v/>
      </c>
      <c r="M62" s="101" t="str">
        <f t="shared" si="3"/>
        <v/>
      </c>
      <c r="N62" s="101" t="str">
        <f t="shared" si="4"/>
        <v/>
      </c>
      <c r="O62" s="101" t="str">
        <f t="shared" si="5"/>
        <v/>
      </c>
      <c r="T62" s="96">
        <v>4.9000000000000002E-2</v>
      </c>
    </row>
    <row r="63" spans="1:20" x14ac:dyDescent="0.25">
      <c r="A63" s="190"/>
      <c r="B63" s="96">
        <v>107449</v>
      </c>
      <c r="C63" s="96" t="s">
        <v>90</v>
      </c>
      <c r="D63" s="96" t="s">
        <v>87</v>
      </c>
      <c r="E63" s="96">
        <v>1</v>
      </c>
      <c r="F63" s="97">
        <v>19.75</v>
      </c>
      <c r="G63" s="136">
        <f>IF('Consumption of Commodities'!CB52="",'Costs per Procedure'!T63,'Consumption of Commodities'!CB52)</f>
        <v>2.8999999999999998E-3</v>
      </c>
      <c r="H63" s="98">
        <f t="shared" si="9"/>
        <v>6.0000000000000005E-2</v>
      </c>
      <c r="I63" s="23"/>
      <c r="J63" s="99" t="str">
        <f t="shared" si="7"/>
        <v/>
      </c>
      <c r="K63" s="100" t="str">
        <f t="shared" si="1"/>
        <v/>
      </c>
      <c r="L63" s="100" t="str">
        <f t="shared" si="2"/>
        <v/>
      </c>
      <c r="M63" s="101" t="str">
        <f t="shared" si="3"/>
        <v/>
      </c>
      <c r="N63" s="101" t="str">
        <f t="shared" si="4"/>
        <v/>
      </c>
      <c r="O63" s="101" t="str">
        <f t="shared" si="5"/>
        <v/>
      </c>
      <c r="T63" s="96">
        <v>2.8999999999999998E-3</v>
      </c>
    </row>
    <row r="64" spans="1:20" x14ac:dyDescent="0.25">
      <c r="A64" s="190"/>
      <c r="B64" s="96">
        <v>107450</v>
      </c>
      <c r="C64" s="96" t="s">
        <v>91</v>
      </c>
      <c r="D64" s="96" t="s">
        <v>87</v>
      </c>
      <c r="E64" s="96">
        <v>1</v>
      </c>
      <c r="F64" s="97">
        <v>7.6</v>
      </c>
      <c r="G64" s="136">
        <f>IF('Consumption of Commodities'!CB53="",'Costs per Procedure'!T64,'Consumption of Commodities'!CB53)</f>
        <v>2.8999999999999998E-3</v>
      </c>
      <c r="H64" s="98">
        <f t="shared" si="9"/>
        <v>0.03</v>
      </c>
      <c r="I64" s="23"/>
      <c r="J64" s="99" t="str">
        <f t="shared" si="7"/>
        <v/>
      </c>
      <c r="K64" s="100" t="str">
        <f t="shared" si="1"/>
        <v/>
      </c>
      <c r="L64" s="100" t="str">
        <f t="shared" si="2"/>
        <v/>
      </c>
      <c r="M64" s="101" t="str">
        <f t="shared" si="3"/>
        <v/>
      </c>
      <c r="N64" s="101" t="str">
        <f t="shared" si="4"/>
        <v/>
      </c>
      <c r="O64" s="101" t="str">
        <f t="shared" si="5"/>
        <v/>
      </c>
      <c r="T64" s="96">
        <v>2.8999999999999998E-3</v>
      </c>
    </row>
    <row r="65" spans="1:20" x14ac:dyDescent="0.25">
      <c r="A65" s="190"/>
      <c r="B65" s="96">
        <v>104161</v>
      </c>
      <c r="C65" s="96" t="s">
        <v>92</v>
      </c>
      <c r="D65" s="96" t="s">
        <v>93</v>
      </c>
      <c r="E65" s="96">
        <v>1000</v>
      </c>
      <c r="F65" s="97">
        <v>120</v>
      </c>
      <c r="G65" s="136">
        <f>IF('Consumption of Commodities'!CB54="",'Costs per Procedure'!T65,'Consumption of Commodities'!CB54)</f>
        <v>2E-3</v>
      </c>
      <c r="H65" s="98">
        <f t="shared" si="9"/>
        <v>0.01</v>
      </c>
      <c r="I65" s="23"/>
      <c r="J65" s="99" t="str">
        <f t="shared" si="7"/>
        <v/>
      </c>
      <c r="K65" s="100" t="str">
        <f t="shared" si="1"/>
        <v/>
      </c>
      <c r="L65" s="100" t="str">
        <f t="shared" si="2"/>
        <v/>
      </c>
      <c r="M65" s="101" t="str">
        <f t="shared" si="3"/>
        <v/>
      </c>
      <c r="N65" s="101" t="str">
        <f t="shared" si="4"/>
        <v/>
      </c>
      <c r="O65" s="101" t="str">
        <f t="shared" si="5"/>
        <v/>
      </c>
      <c r="T65" s="96">
        <v>2E-3</v>
      </c>
    </row>
    <row r="66" spans="1:20" x14ac:dyDescent="0.25">
      <c r="A66" s="190"/>
      <c r="B66" s="96">
        <v>107451</v>
      </c>
      <c r="C66" s="96" t="s">
        <v>94</v>
      </c>
      <c r="D66" s="96" t="s">
        <v>87</v>
      </c>
      <c r="E66" s="96">
        <v>1</v>
      </c>
      <c r="F66" s="97">
        <v>32</v>
      </c>
      <c r="G66" s="136">
        <f>IF('Consumption of Commodities'!CB55="",'Costs per Procedure'!T66,'Consumption of Commodities'!CB55)</f>
        <v>3.8226299694189603E-4</v>
      </c>
      <c r="H66" s="98">
        <f t="shared" si="9"/>
        <v>0.02</v>
      </c>
      <c r="I66" s="23"/>
      <c r="J66" s="99" t="str">
        <f t="shared" si="7"/>
        <v/>
      </c>
      <c r="K66" s="100" t="str">
        <f t="shared" si="1"/>
        <v/>
      </c>
      <c r="L66" s="100" t="str">
        <f t="shared" si="2"/>
        <v/>
      </c>
      <c r="M66" s="101" t="str">
        <f t="shared" si="3"/>
        <v/>
      </c>
      <c r="N66" s="101" t="str">
        <f t="shared" si="4"/>
        <v/>
      </c>
      <c r="O66" s="101" t="str">
        <f t="shared" si="5"/>
        <v/>
      </c>
      <c r="T66" s="102">
        <v>3.8226299694189603E-4</v>
      </c>
    </row>
    <row r="67" spans="1:20" x14ac:dyDescent="0.25">
      <c r="A67" s="190"/>
      <c r="B67" s="96">
        <v>103577</v>
      </c>
      <c r="C67" s="96" t="s">
        <v>95</v>
      </c>
      <c r="D67" s="96" t="s">
        <v>96</v>
      </c>
      <c r="E67" s="96">
        <v>100</v>
      </c>
      <c r="F67" s="97">
        <v>17</v>
      </c>
      <c r="G67" s="136">
        <f>IF('Consumption of Commodities'!CB56="",'Costs per Procedure'!T67,'Consumption of Commodities'!CB56)</f>
        <v>4.9000000000000002E-2</v>
      </c>
      <c r="H67" s="98">
        <f t="shared" si="9"/>
        <v>0.01</v>
      </c>
      <c r="I67" s="23"/>
      <c r="J67" s="99" t="str">
        <f t="shared" si="7"/>
        <v/>
      </c>
      <c r="K67" s="100" t="str">
        <f t="shared" si="1"/>
        <v/>
      </c>
      <c r="L67" s="100" t="str">
        <f t="shared" si="2"/>
        <v/>
      </c>
      <c r="M67" s="101" t="str">
        <f t="shared" si="3"/>
        <v/>
      </c>
      <c r="N67" s="101" t="str">
        <f t="shared" si="4"/>
        <v/>
      </c>
      <c r="O67" s="101" t="str">
        <f t="shared" si="5"/>
        <v/>
      </c>
      <c r="T67" s="96">
        <v>4.9000000000000002E-2</v>
      </c>
    </row>
    <row r="68" spans="1:20" x14ac:dyDescent="0.25">
      <c r="A68" s="190"/>
      <c r="B68" s="96">
        <v>107453</v>
      </c>
      <c r="C68" s="96" t="s">
        <v>97</v>
      </c>
      <c r="D68" s="96" t="s">
        <v>98</v>
      </c>
      <c r="E68" s="96">
        <v>50</v>
      </c>
      <c r="F68" s="97">
        <v>86.5</v>
      </c>
      <c r="G68" s="136">
        <f>IF('Consumption of Commodities'!CB57="",'Costs per Procedure'!T68,'Consumption of Commodities'!CB57)</f>
        <v>4.9000000000000002E-2</v>
      </c>
      <c r="H68" s="98">
        <f t="shared" si="9"/>
        <v>0.09</v>
      </c>
      <c r="I68" s="23"/>
      <c r="J68" s="99" t="str">
        <f t="shared" si="7"/>
        <v/>
      </c>
      <c r="K68" s="100" t="str">
        <f t="shared" si="1"/>
        <v/>
      </c>
      <c r="L68" s="100" t="str">
        <f t="shared" si="2"/>
        <v/>
      </c>
      <c r="M68" s="101" t="str">
        <f t="shared" si="3"/>
        <v/>
      </c>
      <c r="N68" s="101" t="str">
        <f t="shared" si="4"/>
        <v/>
      </c>
      <c r="O68" s="101" t="str">
        <f t="shared" si="5"/>
        <v/>
      </c>
      <c r="T68" s="96">
        <v>4.9000000000000002E-2</v>
      </c>
    </row>
    <row r="69" spans="1:20" x14ac:dyDescent="0.25">
      <c r="A69" s="190"/>
      <c r="B69" s="96">
        <v>107454</v>
      </c>
      <c r="C69" s="96" t="s">
        <v>99</v>
      </c>
      <c r="D69" s="96" t="s">
        <v>98</v>
      </c>
      <c r="E69" s="96">
        <v>50</v>
      </c>
      <c r="F69" s="97">
        <v>86.5</v>
      </c>
      <c r="G69" s="136">
        <f>IF('Consumption of Commodities'!CB58="",'Costs per Procedure'!T69,'Consumption of Commodities'!CB58)</f>
        <v>4.9000000000000002E-2</v>
      </c>
      <c r="H69" s="98">
        <f t="shared" si="9"/>
        <v>0.09</v>
      </c>
      <c r="I69" s="23"/>
      <c r="J69" s="99" t="str">
        <f t="shared" si="7"/>
        <v/>
      </c>
      <c r="K69" s="100" t="str">
        <f t="shared" si="1"/>
        <v/>
      </c>
      <c r="L69" s="100" t="str">
        <f t="shared" si="2"/>
        <v/>
      </c>
      <c r="M69" s="101" t="str">
        <f t="shared" si="3"/>
        <v/>
      </c>
      <c r="N69" s="101" t="str">
        <f t="shared" si="4"/>
        <v/>
      </c>
      <c r="O69" s="101" t="str">
        <f t="shared" si="5"/>
        <v/>
      </c>
      <c r="T69" s="96">
        <v>4.9000000000000002E-2</v>
      </c>
    </row>
    <row r="70" spans="1:20" x14ac:dyDescent="0.25">
      <c r="A70" s="190"/>
      <c r="B70" s="96">
        <v>107455</v>
      </c>
      <c r="C70" s="96" t="s">
        <v>100</v>
      </c>
      <c r="D70" s="96" t="s">
        <v>98</v>
      </c>
      <c r="E70" s="96">
        <v>50</v>
      </c>
      <c r="F70" s="97">
        <v>86.5</v>
      </c>
      <c r="G70" s="136">
        <f>IF('Consumption of Commodities'!CB59="",'Costs per Procedure'!T70,'Consumption of Commodities'!CB59)</f>
        <v>4.9000000000000002E-2</v>
      </c>
      <c r="H70" s="98">
        <f t="shared" si="9"/>
        <v>0.09</v>
      </c>
      <c r="I70" s="23"/>
      <c r="J70" s="99" t="str">
        <f t="shared" si="7"/>
        <v/>
      </c>
      <c r="K70" s="100" t="str">
        <f t="shared" si="1"/>
        <v/>
      </c>
      <c r="L70" s="100" t="str">
        <f t="shared" si="2"/>
        <v/>
      </c>
      <c r="M70" s="101" t="str">
        <f t="shared" si="3"/>
        <v/>
      </c>
      <c r="N70" s="101" t="str">
        <f t="shared" si="4"/>
        <v/>
      </c>
      <c r="O70" s="101" t="str">
        <f t="shared" si="5"/>
        <v/>
      </c>
      <c r="T70" s="96">
        <v>4.9000000000000002E-2</v>
      </c>
    </row>
    <row r="71" spans="1:20" x14ac:dyDescent="0.25">
      <c r="A71" s="190"/>
      <c r="B71" s="96">
        <v>107463</v>
      </c>
      <c r="C71" s="96" t="s">
        <v>101</v>
      </c>
      <c r="D71" s="96" t="s">
        <v>37</v>
      </c>
      <c r="E71" s="96">
        <v>10800</v>
      </c>
      <c r="F71" s="97">
        <v>49.800000000000004</v>
      </c>
      <c r="G71" s="136">
        <f>IF('Consumption of Commodities'!CB60="",'Costs per Procedure'!T71,'Consumption of Commodities'!CB60)</f>
        <v>0.34403669724770641</v>
      </c>
      <c r="H71" s="98">
        <f t="shared" si="9"/>
        <v>0.01</v>
      </c>
      <c r="I71" s="23"/>
      <c r="J71" s="99" t="str">
        <f t="shared" si="7"/>
        <v/>
      </c>
      <c r="K71" s="100" t="str">
        <f t="shared" si="1"/>
        <v/>
      </c>
      <c r="L71" s="100" t="str">
        <f t="shared" si="2"/>
        <v/>
      </c>
      <c r="M71" s="101" t="str">
        <f t="shared" si="3"/>
        <v/>
      </c>
      <c r="N71" s="101" t="str">
        <f t="shared" si="4"/>
        <v/>
      </c>
      <c r="O71" s="101" t="str">
        <f t="shared" si="5"/>
        <v/>
      </c>
      <c r="T71" s="102">
        <v>0.34403669724770641</v>
      </c>
    </row>
    <row r="72" spans="1:20" x14ac:dyDescent="0.25">
      <c r="A72" s="190"/>
      <c r="B72" s="96">
        <v>107467</v>
      </c>
      <c r="C72" s="96" t="s">
        <v>102</v>
      </c>
      <c r="D72" s="96" t="s">
        <v>87</v>
      </c>
      <c r="E72" s="96">
        <v>1</v>
      </c>
      <c r="F72" s="97">
        <v>50.4</v>
      </c>
      <c r="G72" s="136">
        <f>IF('Consumption of Commodities'!CB61="",'Costs per Procedure'!T72,'Consumption of Commodities'!CB61)</f>
        <v>5.0000000000000001E-4</v>
      </c>
      <c r="H72" s="98">
        <f t="shared" si="9"/>
        <v>0.03</v>
      </c>
      <c r="I72" s="23"/>
      <c r="J72" s="99" t="str">
        <f t="shared" si="7"/>
        <v/>
      </c>
      <c r="K72" s="100" t="str">
        <f t="shared" si="1"/>
        <v/>
      </c>
      <c r="L72" s="100" t="str">
        <f t="shared" si="2"/>
        <v/>
      </c>
      <c r="M72" s="101" t="str">
        <f t="shared" si="3"/>
        <v/>
      </c>
      <c r="N72" s="101" t="str">
        <f t="shared" si="4"/>
        <v/>
      </c>
      <c r="O72" s="101" t="str">
        <f t="shared" si="5"/>
        <v/>
      </c>
      <c r="T72" s="96">
        <v>5.0000000000000001E-4</v>
      </c>
    </row>
    <row r="73" spans="1:20" x14ac:dyDescent="0.25">
      <c r="A73" s="190"/>
      <c r="B73" s="96">
        <v>107460</v>
      </c>
      <c r="C73" s="96" t="s">
        <v>103</v>
      </c>
      <c r="D73" s="96" t="s">
        <v>104</v>
      </c>
      <c r="E73" s="96">
        <v>10</v>
      </c>
      <c r="F73" s="97">
        <v>19.22</v>
      </c>
      <c r="G73" s="136">
        <f>IF('Consumption of Commodities'!CB62="",'Costs per Procedure'!T73,'Consumption of Commodities'!CB62)</f>
        <v>1.4E-3</v>
      </c>
      <c r="H73" s="98">
        <f t="shared" si="9"/>
        <v>0.01</v>
      </c>
      <c r="I73" s="23"/>
      <c r="J73" s="99" t="str">
        <f t="shared" si="7"/>
        <v/>
      </c>
      <c r="K73" s="100" t="str">
        <f t="shared" si="1"/>
        <v/>
      </c>
      <c r="L73" s="100" t="str">
        <f t="shared" si="2"/>
        <v/>
      </c>
      <c r="M73" s="101" t="str">
        <f t="shared" si="3"/>
        <v/>
      </c>
      <c r="N73" s="101" t="str">
        <f t="shared" si="4"/>
        <v/>
      </c>
      <c r="O73" s="101" t="str">
        <f t="shared" si="5"/>
        <v/>
      </c>
      <c r="T73" s="96">
        <v>1.4E-3</v>
      </c>
    </row>
    <row r="74" spans="1:20" x14ac:dyDescent="0.25">
      <c r="A74" s="190"/>
      <c r="B74" s="96">
        <v>107461</v>
      </c>
      <c r="C74" s="96" t="s">
        <v>105</v>
      </c>
      <c r="D74" s="96" t="s">
        <v>104</v>
      </c>
      <c r="E74" s="96">
        <v>10</v>
      </c>
      <c r="F74" s="97">
        <v>19.22</v>
      </c>
      <c r="G74" s="136">
        <f>IF('Consumption of Commodities'!CB63="",'Costs per Procedure'!T74,'Consumption of Commodities'!CB63)</f>
        <v>1.4E-3</v>
      </c>
      <c r="H74" s="98">
        <f t="shared" si="9"/>
        <v>0.01</v>
      </c>
      <c r="I74" s="23"/>
      <c r="J74" s="99" t="str">
        <f t="shared" si="7"/>
        <v/>
      </c>
      <c r="K74" s="100" t="str">
        <f t="shared" si="1"/>
        <v/>
      </c>
      <c r="L74" s="100" t="str">
        <f t="shared" si="2"/>
        <v/>
      </c>
      <c r="M74" s="101" t="str">
        <f t="shared" si="3"/>
        <v/>
      </c>
      <c r="N74" s="101" t="str">
        <f t="shared" si="4"/>
        <v/>
      </c>
      <c r="O74" s="101" t="str">
        <f t="shared" si="5"/>
        <v/>
      </c>
      <c r="T74" s="96">
        <v>1.4E-3</v>
      </c>
    </row>
    <row r="75" spans="1:20" x14ac:dyDescent="0.25">
      <c r="A75" s="190"/>
      <c r="B75" s="96">
        <v>107462</v>
      </c>
      <c r="C75" s="96" t="s">
        <v>106</v>
      </c>
      <c r="D75" s="96" t="s">
        <v>104</v>
      </c>
      <c r="E75" s="96">
        <v>10</v>
      </c>
      <c r="F75" s="97">
        <v>19.22</v>
      </c>
      <c r="G75" s="136">
        <f>IF('Consumption of Commodities'!CB64="",'Costs per Procedure'!T75,'Consumption of Commodities'!CB64)</f>
        <v>1.4E-3</v>
      </c>
      <c r="H75" s="98">
        <f t="shared" si="9"/>
        <v>0.01</v>
      </c>
      <c r="I75" s="23"/>
      <c r="J75" s="99" t="str">
        <f t="shared" si="7"/>
        <v/>
      </c>
      <c r="K75" s="100" t="str">
        <f t="shared" si="1"/>
        <v/>
      </c>
      <c r="L75" s="100" t="str">
        <f t="shared" si="2"/>
        <v/>
      </c>
      <c r="M75" s="101" t="str">
        <f t="shared" si="3"/>
        <v/>
      </c>
      <c r="N75" s="101" t="str">
        <f t="shared" si="4"/>
        <v/>
      </c>
      <c r="O75" s="101" t="str">
        <f t="shared" si="5"/>
        <v/>
      </c>
      <c r="T75" s="96">
        <v>1.4E-3</v>
      </c>
    </row>
    <row r="76" spans="1:20" x14ac:dyDescent="0.25">
      <c r="A76" s="190"/>
      <c r="B76" s="96">
        <v>990210</v>
      </c>
      <c r="C76" s="96" t="s">
        <v>107</v>
      </c>
      <c r="D76" s="96" t="s">
        <v>108</v>
      </c>
      <c r="E76" s="96">
        <v>1</v>
      </c>
      <c r="F76" s="97">
        <v>60.06</v>
      </c>
      <c r="G76" s="136">
        <f>IF('Consumption of Commodities'!CB65="",'Costs per Procedure'!T76,'Consumption of Commodities'!CB65)</f>
        <v>3.8226299694189603E-4</v>
      </c>
      <c r="H76" s="98">
        <f t="shared" si="9"/>
        <v>0.03</v>
      </c>
      <c r="I76" s="23"/>
      <c r="J76" s="99" t="str">
        <f t="shared" si="7"/>
        <v/>
      </c>
      <c r="K76" s="100" t="str">
        <f t="shared" si="1"/>
        <v/>
      </c>
      <c r="L76" s="100" t="str">
        <f t="shared" si="2"/>
        <v/>
      </c>
      <c r="M76" s="101" t="str">
        <f t="shared" si="3"/>
        <v/>
      </c>
      <c r="N76" s="101" t="str">
        <f t="shared" si="4"/>
        <v/>
      </c>
      <c r="O76" s="101" t="str">
        <f t="shared" si="5"/>
        <v/>
      </c>
      <c r="T76" s="102">
        <v>3.8226299694189603E-4</v>
      </c>
    </row>
    <row r="77" spans="1:20" x14ac:dyDescent="0.25">
      <c r="A77" s="190"/>
      <c r="B77" s="96">
        <v>103223</v>
      </c>
      <c r="C77" s="96" t="s">
        <v>109</v>
      </c>
      <c r="D77" s="96" t="s">
        <v>110</v>
      </c>
      <c r="E77" s="96">
        <v>100</v>
      </c>
      <c r="F77" s="97">
        <v>6</v>
      </c>
      <c r="G77" s="136">
        <f>IF('Consumption of Commodities'!CB66="",'Costs per Procedure'!T77,'Consumption of Commodities'!CB66)</f>
        <v>4</v>
      </c>
      <c r="H77" s="98">
        <f t="shared" si="9"/>
        <v>0.24</v>
      </c>
      <c r="I77" s="23"/>
      <c r="J77" s="99" t="str">
        <f t="shared" si="7"/>
        <v/>
      </c>
      <c r="K77" s="100" t="str">
        <f t="shared" si="1"/>
        <v/>
      </c>
      <c r="L77" s="100" t="str">
        <f t="shared" si="2"/>
        <v/>
      </c>
      <c r="M77" s="101" t="str">
        <f t="shared" si="3"/>
        <v/>
      </c>
      <c r="N77" s="101" t="str">
        <f t="shared" si="4"/>
        <v/>
      </c>
      <c r="O77" s="101" t="str">
        <f t="shared" si="5"/>
        <v/>
      </c>
      <c r="T77" s="96">
        <v>4</v>
      </c>
    </row>
    <row r="78" spans="1:20" x14ac:dyDescent="0.25">
      <c r="A78" s="190"/>
      <c r="B78" s="96">
        <v>104922</v>
      </c>
      <c r="C78" s="96" t="s">
        <v>111</v>
      </c>
      <c r="D78" s="96" t="s">
        <v>112</v>
      </c>
      <c r="E78" s="96">
        <v>100</v>
      </c>
      <c r="F78" s="97">
        <v>11.04</v>
      </c>
      <c r="G78" s="136">
        <f>IF('Consumption of Commodities'!CB67="",'Costs per Procedure'!T78,'Consumption of Commodities'!CB67)</f>
        <v>1</v>
      </c>
      <c r="H78" s="98">
        <f t="shared" si="9"/>
        <v>0.12</v>
      </c>
      <c r="I78" s="23"/>
      <c r="J78" s="99" t="str">
        <f t="shared" si="7"/>
        <v/>
      </c>
      <c r="K78" s="100" t="str">
        <f t="shared" si="1"/>
        <v/>
      </c>
      <c r="L78" s="100" t="str">
        <f t="shared" si="2"/>
        <v/>
      </c>
      <c r="M78" s="101" t="str">
        <f t="shared" si="3"/>
        <v/>
      </c>
      <c r="N78" s="101" t="str">
        <f t="shared" si="4"/>
        <v/>
      </c>
      <c r="O78" s="101" t="str">
        <f t="shared" si="5"/>
        <v/>
      </c>
      <c r="T78" s="96">
        <v>1</v>
      </c>
    </row>
    <row r="79" spans="1:20" x14ac:dyDescent="0.25">
      <c r="A79" s="190"/>
      <c r="B79" s="96">
        <v>107036</v>
      </c>
      <c r="C79" s="96" t="s">
        <v>113</v>
      </c>
      <c r="D79" s="96" t="s">
        <v>114</v>
      </c>
      <c r="E79" s="96">
        <v>100</v>
      </c>
      <c r="F79" s="97">
        <v>7.72</v>
      </c>
      <c r="G79" s="136">
        <f>IF('Consumption of Commodities'!CB68="",'Costs per Procedure'!T79,'Consumption of Commodities'!CB68)</f>
        <v>0.26666666666666666</v>
      </c>
      <c r="H79" s="98">
        <f t="shared" si="9"/>
        <v>0.03</v>
      </c>
      <c r="I79" s="23"/>
      <c r="J79" s="99" t="str">
        <f t="shared" si="7"/>
        <v/>
      </c>
      <c r="K79" s="100" t="str">
        <f t="shared" si="1"/>
        <v/>
      </c>
      <c r="L79" s="100" t="str">
        <f t="shared" si="2"/>
        <v/>
      </c>
      <c r="M79" s="101" t="str">
        <f t="shared" si="3"/>
        <v/>
      </c>
      <c r="N79" s="101" t="str">
        <f t="shared" si="4"/>
        <v/>
      </c>
      <c r="O79" s="101" t="str">
        <f t="shared" si="5"/>
        <v/>
      </c>
      <c r="T79" s="102">
        <v>0.26666666666666666</v>
      </c>
    </row>
    <row r="80" spans="1:20" x14ac:dyDescent="0.25">
      <c r="A80" s="190"/>
      <c r="B80" s="96">
        <v>104854</v>
      </c>
      <c r="C80" s="96" t="s">
        <v>115</v>
      </c>
      <c r="D80" s="96" t="s">
        <v>114</v>
      </c>
      <c r="E80" s="96">
        <v>400</v>
      </c>
      <c r="F80" s="97">
        <v>119.34</v>
      </c>
      <c r="G80" s="136">
        <f>IF('Consumption of Commodities'!CB69="",'Costs per Procedure'!T80,'Consumption of Commodities'!CB69)</f>
        <v>0.26666666666666666</v>
      </c>
      <c r="H80" s="98">
        <f t="shared" si="9"/>
        <v>0.08</v>
      </c>
      <c r="I80" s="23"/>
      <c r="J80" s="99" t="str">
        <f t="shared" si="7"/>
        <v/>
      </c>
      <c r="K80" s="100" t="str">
        <f t="shared" si="1"/>
        <v/>
      </c>
      <c r="L80" s="100" t="str">
        <f t="shared" si="2"/>
        <v/>
      </c>
      <c r="M80" s="101" t="str">
        <f t="shared" si="3"/>
        <v/>
      </c>
      <c r="N80" s="101" t="str">
        <f t="shared" si="4"/>
        <v/>
      </c>
      <c r="O80" s="101" t="str">
        <f t="shared" si="5"/>
        <v/>
      </c>
      <c r="T80" s="102">
        <v>0.26666666666666666</v>
      </c>
    </row>
    <row r="81" spans="1:20" x14ac:dyDescent="0.25">
      <c r="A81" s="190"/>
      <c r="B81" s="96">
        <v>106984</v>
      </c>
      <c r="C81" s="96" t="s">
        <v>116</v>
      </c>
      <c r="D81" s="96" t="s">
        <v>114</v>
      </c>
      <c r="E81" s="96">
        <v>100</v>
      </c>
      <c r="F81" s="97">
        <v>33.119999999999997</v>
      </c>
      <c r="G81" s="136">
        <f>IF('Consumption of Commodities'!CB70="",'Costs per Procedure'!T81,'Consumption of Commodities'!CB70)</f>
        <v>0.26666666666666666</v>
      </c>
      <c r="H81" s="98">
        <f t="shared" si="9"/>
        <v>0.09</v>
      </c>
      <c r="I81" s="23"/>
      <c r="J81" s="99" t="str">
        <f t="shared" si="7"/>
        <v/>
      </c>
      <c r="K81" s="100" t="str">
        <f t="shared" si="1"/>
        <v/>
      </c>
      <c r="L81" s="100" t="str">
        <f t="shared" si="2"/>
        <v/>
      </c>
      <c r="M81" s="101" t="str">
        <f t="shared" si="3"/>
        <v/>
      </c>
      <c r="N81" s="101" t="str">
        <f t="shared" si="4"/>
        <v/>
      </c>
      <c r="O81" s="101" t="str">
        <f t="shared" si="5"/>
        <v/>
      </c>
      <c r="T81" s="102">
        <v>0.26666666666666666</v>
      </c>
    </row>
    <row r="82" spans="1:20" x14ac:dyDescent="0.25">
      <c r="A82" s="190"/>
      <c r="B82" s="96">
        <v>104849</v>
      </c>
      <c r="C82" s="96" t="s">
        <v>117</v>
      </c>
      <c r="D82" s="96" t="s">
        <v>114</v>
      </c>
      <c r="E82" s="96">
        <v>400</v>
      </c>
      <c r="F82" s="97">
        <v>210</v>
      </c>
      <c r="G82" s="136">
        <f>IF('Consumption of Commodities'!CB71="",'Costs per Procedure'!T82,'Consumption of Commodities'!CB71)</f>
        <v>0.26666666666666666</v>
      </c>
      <c r="H82" s="98">
        <f t="shared" si="9"/>
        <v>0.14000000000000001</v>
      </c>
      <c r="I82" s="23"/>
      <c r="J82" s="99" t="str">
        <f t="shared" si="7"/>
        <v/>
      </c>
      <c r="K82" s="100" t="str">
        <f t="shared" si="1"/>
        <v/>
      </c>
      <c r="L82" s="100" t="str">
        <f t="shared" si="2"/>
        <v/>
      </c>
      <c r="M82" s="101" t="str">
        <f t="shared" si="3"/>
        <v/>
      </c>
      <c r="N82" s="101" t="str">
        <f t="shared" si="4"/>
        <v/>
      </c>
      <c r="O82" s="101" t="str">
        <f t="shared" si="5"/>
        <v/>
      </c>
      <c r="T82" s="102">
        <v>0.26666666666666666</v>
      </c>
    </row>
    <row r="83" spans="1:20" x14ac:dyDescent="0.25">
      <c r="A83" s="190"/>
      <c r="B83" s="96">
        <v>107452</v>
      </c>
      <c r="C83" s="96" t="s">
        <v>118</v>
      </c>
      <c r="D83" s="96" t="s">
        <v>87</v>
      </c>
      <c r="E83" s="96">
        <v>1</v>
      </c>
      <c r="F83" s="97">
        <v>680.85</v>
      </c>
      <c r="G83" s="136">
        <f>IF('Consumption of Commodities'!CB72="",'Costs per Procedure'!T83,'Consumption of Commodities'!CB72)</f>
        <v>5.0000000000000001E-4</v>
      </c>
      <c r="H83" s="98">
        <f t="shared" si="9"/>
        <v>0.35000000000000003</v>
      </c>
      <c r="I83" s="23"/>
      <c r="J83" s="99" t="str">
        <f t="shared" si="7"/>
        <v/>
      </c>
      <c r="K83" s="100" t="str">
        <f t="shared" ref="K83:K84" si="10">IF(I83="Yes",J83*$E$10,"")</f>
        <v/>
      </c>
      <c r="L83" s="100" t="str">
        <f t="shared" ref="L83:L84" si="11">IF(I83="Yes",SUM(J83:K83),"")</f>
        <v/>
      </c>
      <c r="M83" s="101" t="str">
        <f t="shared" ref="M83:M84" si="12">IF(I83="Yes",J83*F83*(1+SUM($E$11:$E$12)),"")</f>
        <v/>
      </c>
      <c r="N83" s="101" t="str">
        <f t="shared" ref="N83:N84" si="13">IF(I83="Yes",K83*F83*(1+SUM($E$11:$E$12)),"")</f>
        <v/>
      </c>
      <c r="O83" s="101" t="str">
        <f t="shared" ref="O83:O84" si="14">IF(I83="Yes",L83*F83*(1+SUM($E$11:$E$12)),"")</f>
        <v/>
      </c>
      <c r="T83" s="96">
        <v>5.0000000000000001E-4</v>
      </c>
    </row>
    <row r="84" spans="1:20" ht="15.75" thickBot="1" x14ac:dyDescent="0.3">
      <c r="A84" s="191"/>
      <c r="B84" s="103">
        <v>107470</v>
      </c>
      <c r="C84" s="103" t="s">
        <v>119</v>
      </c>
      <c r="D84" s="103" t="s">
        <v>87</v>
      </c>
      <c r="E84" s="103">
        <v>1</v>
      </c>
      <c r="F84" s="104">
        <v>50</v>
      </c>
      <c r="G84" s="136">
        <f>IF('Consumption of Commodities'!CB73="",'Costs per Procedure'!T84,'Consumption of Commodities'!CB73)</f>
        <v>3.8226299694189603E-4</v>
      </c>
      <c r="H84" s="98">
        <f t="shared" si="9"/>
        <v>0.02</v>
      </c>
      <c r="I84" s="24"/>
      <c r="J84" s="106" t="str">
        <f t="shared" si="7"/>
        <v/>
      </c>
      <c r="K84" s="107" t="str">
        <f t="shared" si="10"/>
        <v/>
      </c>
      <c r="L84" s="107" t="str">
        <f t="shared" si="11"/>
        <v/>
      </c>
      <c r="M84" s="108" t="str">
        <f t="shared" si="12"/>
        <v/>
      </c>
      <c r="N84" s="108" t="str">
        <f t="shared" si="13"/>
        <v/>
      </c>
      <c r="O84" s="108" t="str">
        <f t="shared" si="14"/>
        <v/>
      </c>
      <c r="T84" s="105">
        <v>3.8226299694189603E-4</v>
      </c>
    </row>
    <row r="85" spans="1:20" ht="15.75" thickBot="1" x14ac:dyDescent="0.3">
      <c r="A85" s="178" t="s">
        <v>120</v>
      </c>
      <c r="B85" s="178"/>
      <c r="C85" s="178"/>
      <c r="D85" s="178"/>
      <c r="E85" s="178"/>
      <c r="F85" s="178"/>
      <c r="G85" s="178"/>
      <c r="H85" s="178"/>
      <c r="I85" s="179"/>
      <c r="J85" s="178"/>
      <c r="K85" s="178"/>
      <c r="L85" s="180"/>
      <c r="M85" s="109">
        <f>SUM(M18:M84)</f>
        <v>0</v>
      </c>
      <c r="N85" s="110">
        <f t="shared" ref="N85:O85" si="15">SUM(N18:N84)</f>
        <v>0</v>
      </c>
      <c r="O85" s="111">
        <f t="shared" si="15"/>
        <v>0</v>
      </c>
    </row>
    <row r="86" spans="1:20" x14ac:dyDescent="0.25">
      <c r="H86" s="112"/>
    </row>
  </sheetData>
  <sheetProtection password="F042" sheet="1" objects="1" scenarios="1" selectLockedCells="1"/>
  <mergeCells count="17">
    <mergeCell ref="C1:E2"/>
    <mergeCell ref="A10:D10"/>
    <mergeCell ref="A5:D5"/>
    <mergeCell ref="A4:E4"/>
    <mergeCell ref="A6:D6"/>
    <mergeCell ref="A7:D7"/>
    <mergeCell ref="A8:D8"/>
    <mergeCell ref="A85:L85"/>
    <mergeCell ref="A13:D13"/>
    <mergeCell ref="A15:D15"/>
    <mergeCell ref="A11:D11"/>
    <mergeCell ref="A12:D12"/>
    <mergeCell ref="A14:D14"/>
    <mergeCell ref="A22:A33"/>
    <mergeCell ref="A34:A49"/>
    <mergeCell ref="A50:A84"/>
    <mergeCell ref="A18:A21"/>
  </mergeCells>
  <dataValidations count="1">
    <dataValidation type="list" allowBlank="1" showInputMessage="1" showErrorMessage="1" sqref="I18:I84">
      <formula1>$R$18:$R$19</formula1>
    </dataValidation>
  </dataValidations>
  <pageMargins left="0.25" right="0.25" top="0.75" bottom="0.75" header="0.3" footer="0.3"/>
  <pageSetup paperSize="3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CostsperProcedure_Button1_Click">
                <anchor moveWithCells="1" sizeWithCells="1">
                  <from>
                    <xdr:col>0</xdr:col>
                    <xdr:colOff>19050</xdr:colOff>
                    <xdr:row>0</xdr:row>
                    <xdr:rowOff>9525</xdr:rowOff>
                  </from>
                  <to>
                    <xdr:col>2</xdr:col>
                    <xdr:colOff>0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O61"/>
  <sheetViews>
    <sheetView workbookViewId="0">
      <selection activeCell="C10" sqref="C10"/>
    </sheetView>
  </sheetViews>
  <sheetFormatPr defaultRowHeight="15" x14ac:dyDescent="0.25"/>
  <cols>
    <col min="1" max="1" width="5.140625" style="26" customWidth="1"/>
    <col min="2" max="2" width="10.140625" style="27" bestFit="1" customWidth="1"/>
    <col min="3" max="3" width="53.140625" style="27" customWidth="1"/>
    <col min="4" max="4" width="4.7109375" style="27" bestFit="1" customWidth="1"/>
    <col min="5" max="5" width="17.7109375" style="27" customWidth="1"/>
    <col min="6" max="6" width="24.140625" style="27" bestFit="1" customWidth="1"/>
    <col min="7" max="7" width="18.85546875" style="27" bestFit="1" customWidth="1"/>
    <col min="8" max="8" width="18.140625" style="27" bestFit="1" customWidth="1"/>
    <col min="9" max="9" width="19.7109375" style="27" customWidth="1"/>
    <col min="10" max="12" width="19.5703125" style="27" customWidth="1"/>
    <col min="13" max="15" width="19.5703125" style="28" customWidth="1"/>
    <col min="16" max="17" width="9.140625" style="27"/>
    <col min="18" max="18" width="0" style="27" hidden="1" customWidth="1"/>
    <col min="19" max="16384" width="9.140625" style="27"/>
  </cols>
  <sheetData>
    <row r="1" spans="1:6" ht="15" customHeight="1" x14ac:dyDescent="0.25">
      <c r="C1" s="195" t="s">
        <v>133</v>
      </c>
      <c r="D1" s="195"/>
      <c r="E1" s="195"/>
      <c r="F1" s="195"/>
    </row>
    <row r="2" spans="1:6" ht="15" customHeight="1" x14ac:dyDescent="0.25">
      <c r="C2" s="195"/>
      <c r="D2" s="195"/>
      <c r="E2" s="195"/>
      <c r="F2" s="195"/>
    </row>
    <row r="3" spans="1:6" ht="18.75" x14ac:dyDescent="0.25">
      <c r="C3" s="115"/>
      <c r="D3" s="195"/>
      <c r="E3" s="195"/>
      <c r="F3" s="195"/>
    </row>
    <row r="4" spans="1:6" x14ac:dyDescent="0.25">
      <c r="C4" s="113" t="s">
        <v>134</v>
      </c>
      <c r="D4" s="197" t="s">
        <v>135</v>
      </c>
      <c r="E4" s="197"/>
      <c r="F4" s="197"/>
    </row>
    <row r="5" spans="1:6" x14ac:dyDescent="0.25">
      <c r="A5" s="200">
        <v>40544</v>
      </c>
      <c r="B5" s="197"/>
      <c r="C5" s="16"/>
      <c r="D5" s="199"/>
      <c r="E5" s="199"/>
      <c r="F5" s="199"/>
    </row>
    <row r="6" spans="1:6" x14ac:dyDescent="0.25">
      <c r="A6" s="200">
        <v>40575</v>
      </c>
      <c r="B6" s="197"/>
      <c r="C6" s="16"/>
      <c r="D6" s="199"/>
      <c r="E6" s="199"/>
      <c r="F6" s="199"/>
    </row>
    <row r="7" spans="1:6" x14ac:dyDescent="0.25">
      <c r="A7" s="200">
        <v>40603</v>
      </c>
      <c r="B7" s="197"/>
      <c r="C7" s="16"/>
      <c r="D7" s="199"/>
      <c r="E7" s="199"/>
      <c r="F7" s="199"/>
    </row>
    <row r="8" spans="1:6" x14ac:dyDescent="0.25">
      <c r="A8" s="200">
        <v>40634</v>
      </c>
      <c r="B8" s="197"/>
      <c r="C8" s="16"/>
      <c r="D8" s="199"/>
      <c r="E8" s="199"/>
      <c r="F8" s="199"/>
    </row>
    <row r="9" spans="1:6" x14ac:dyDescent="0.25">
      <c r="A9" s="200">
        <v>40664</v>
      </c>
      <c r="B9" s="197"/>
      <c r="C9" s="16"/>
      <c r="D9" s="199"/>
      <c r="E9" s="199"/>
      <c r="F9" s="199"/>
    </row>
    <row r="10" spans="1:6" x14ac:dyDescent="0.25">
      <c r="A10" s="200">
        <v>40695</v>
      </c>
      <c r="B10" s="197"/>
      <c r="C10" s="16"/>
      <c r="D10" s="199"/>
      <c r="E10" s="199"/>
      <c r="F10" s="199"/>
    </row>
    <row r="11" spans="1:6" x14ac:dyDescent="0.25">
      <c r="A11" s="200">
        <v>40725</v>
      </c>
      <c r="B11" s="197"/>
      <c r="C11" s="16"/>
      <c r="D11" s="199"/>
      <c r="E11" s="199"/>
      <c r="F11" s="199"/>
    </row>
    <row r="12" spans="1:6" x14ac:dyDescent="0.25">
      <c r="A12" s="200">
        <v>40756</v>
      </c>
      <c r="B12" s="197"/>
      <c r="C12" s="16"/>
      <c r="D12" s="199"/>
      <c r="E12" s="199"/>
      <c r="F12" s="199"/>
    </row>
    <row r="13" spans="1:6" x14ac:dyDescent="0.25">
      <c r="A13" s="200">
        <v>40787</v>
      </c>
      <c r="B13" s="197"/>
      <c r="C13" s="16"/>
      <c r="D13" s="199"/>
      <c r="E13" s="199"/>
      <c r="F13" s="199"/>
    </row>
    <row r="14" spans="1:6" x14ac:dyDescent="0.25">
      <c r="A14" s="200">
        <v>40817</v>
      </c>
      <c r="B14" s="197"/>
      <c r="C14" s="16"/>
      <c r="D14" s="199"/>
      <c r="E14" s="199"/>
      <c r="F14" s="199"/>
    </row>
    <row r="15" spans="1:6" x14ac:dyDescent="0.25">
      <c r="A15" s="200">
        <v>40848</v>
      </c>
      <c r="B15" s="197"/>
      <c r="C15" s="16"/>
      <c r="D15" s="199"/>
      <c r="E15" s="199"/>
      <c r="F15" s="199"/>
    </row>
    <row r="16" spans="1:6" x14ac:dyDescent="0.25">
      <c r="A16" s="200">
        <v>40878</v>
      </c>
      <c r="B16" s="197"/>
      <c r="C16" s="16"/>
      <c r="D16" s="199"/>
      <c r="E16" s="199"/>
      <c r="F16" s="199"/>
    </row>
    <row r="17" spans="1:6" x14ac:dyDescent="0.25">
      <c r="A17" s="200">
        <v>40909</v>
      </c>
      <c r="B17" s="197"/>
      <c r="C17" s="16"/>
      <c r="D17" s="199"/>
      <c r="E17" s="199"/>
      <c r="F17" s="199"/>
    </row>
    <row r="18" spans="1:6" x14ac:dyDescent="0.25">
      <c r="A18" s="200">
        <v>40940</v>
      </c>
      <c r="B18" s="197"/>
      <c r="C18" s="16"/>
      <c r="D18" s="199"/>
      <c r="E18" s="199"/>
      <c r="F18" s="199"/>
    </row>
    <row r="19" spans="1:6" x14ac:dyDescent="0.25">
      <c r="A19" s="200">
        <v>40969</v>
      </c>
      <c r="B19" s="197"/>
      <c r="C19" s="16"/>
      <c r="D19" s="199"/>
      <c r="E19" s="199"/>
      <c r="F19" s="199"/>
    </row>
    <row r="20" spans="1:6" x14ac:dyDescent="0.25">
      <c r="A20" s="200">
        <v>41000</v>
      </c>
      <c r="B20" s="197"/>
      <c r="C20" s="16"/>
      <c r="D20" s="199"/>
      <c r="E20" s="199"/>
      <c r="F20" s="199"/>
    </row>
    <row r="21" spans="1:6" x14ac:dyDescent="0.25">
      <c r="A21" s="200">
        <v>41030</v>
      </c>
      <c r="B21" s="197"/>
      <c r="C21" s="16"/>
      <c r="D21" s="199"/>
      <c r="E21" s="199"/>
      <c r="F21" s="199"/>
    </row>
    <row r="22" spans="1:6" x14ac:dyDescent="0.25">
      <c r="A22" s="200">
        <v>41061</v>
      </c>
      <c r="B22" s="197"/>
      <c r="C22" s="16"/>
      <c r="D22" s="199"/>
      <c r="E22" s="199"/>
      <c r="F22" s="199"/>
    </row>
    <row r="23" spans="1:6" x14ac:dyDescent="0.25">
      <c r="A23" s="200">
        <v>41091</v>
      </c>
      <c r="B23" s="197"/>
      <c r="C23" s="16"/>
      <c r="D23" s="199"/>
      <c r="E23" s="199"/>
      <c r="F23" s="199"/>
    </row>
    <row r="24" spans="1:6" x14ac:dyDescent="0.25">
      <c r="A24" s="200">
        <v>41122</v>
      </c>
      <c r="B24" s="197"/>
      <c r="C24" s="16"/>
      <c r="D24" s="199"/>
      <c r="E24" s="199"/>
      <c r="F24" s="199"/>
    </row>
    <row r="25" spans="1:6" x14ac:dyDescent="0.25">
      <c r="A25" s="200">
        <v>41153</v>
      </c>
      <c r="B25" s="197"/>
      <c r="C25" s="16"/>
      <c r="D25" s="199"/>
      <c r="E25" s="199"/>
      <c r="F25" s="199"/>
    </row>
    <row r="26" spans="1:6" x14ac:dyDescent="0.25">
      <c r="A26" s="200">
        <v>41183</v>
      </c>
      <c r="B26" s="197"/>
      <c r="C26" s="16"/>
      <c r="D26" s="199"/>
      <c r="E26" s="199"/>
      <c r="F26" s="199"/>
    </row>
    <row r="27" spans="1:6" x14ac:dyDescent="0.25">
      <c r="A27" s="200">
        <v>41214</v>
      </c>
      <c r="B27" s="197"/>
      <c r="C27" s="16"/>
      <c r="D27" s="199"/>
      <c r="E27" s="199"/>
      <c r="F27" s="199"/>
    </row>
    <row r="28" spans="1:6" x14ac:dyDescent="0.25">
      <c r="A28" s="200">
        <v>41244</v>
      </c>
      <c r="B28" s="197"/>
      <c r="C28" s="16"/>
      <c r="D28" s="199"/>
      <c r="E28" s="199"/>
      <c r="F28" s="199"/>
    </row>
    <row r="29" spans="1:6" x14ac:dyDescent="0.25">
      <c r="A29" s="200">
        <v>41275</v>
      </c>
      <c r="B29" s="197"/>
      <c r="C29" s="16"/>
      <c r="D29" s="199"/>
      <c r="E29" s="199"/>
      <c r="F29" s="199"/>
    </row>
    <row r="30" spans="1:6" x14ac:dyDescent="0.25">
      <c r="A30" s="200">
        <v>41306</v>
      </c>
      <c r="B30" s="197"/>
      <c r="C30" s="16"/>
      <c r="D30" s="199"/>
      <c r="E30" s="199"/>
      <c r="F30" s="199"/>
    </row>
    <row r="31" spans="1:6" x14ac:dyDescent="0.25">
      <c r="A31" s="200">
        <v>41334</v>
      </c>
      <c r="B31" s="197"/>
      <c r="C31" s="16"/>
      <c r="D31" s="199"/>
      <c r="E31" s="199"/>
      <c r="F31" s="199"/>
    </row>
    <row r="32" spans="1:6" x14ac:dyDescent="0.25">
      <c r="A32" s="200">
        <v>41365</v>
      </c>
      <c r="B32" s="197"/>
      <c r="C32" s="16"/>
      <c r="D32" s="199"/>
      <c r="E32" s="199"/>
      <c r="F32" s="199"/>
    </row>
    <row r="33" spans="1:6" x14ac:dyDescent="0.25">
      <c r="A33" s="200">
        <v>41395</v>
      </c>
      <c r="B33" s="197"/>
      <c r="C33" s="16"/>
      <c r="D33" s="199"/>
      <c r="E33" s="199"/>
      <c r="F33" s="199"/>
    </row>
    <row r="34" spans="1:6" x14ac:dyDescent="0.25">
      <c r="A34" s="200">
        <v>41426</v>
      </c>
      <c r="B34" s="197"/>
      <c r="C34" s="16"/>
      <c r="D34" s="199"/>
      <c r="E34" s="199"/>
      <c r="F34" s="199"/>
    </row>
    <row r="35" spans="1:6" x14ac:dyDescent="0.25">
      <c r="A35" s="200">
        <v>41456</v>
      </c>
      <c r="B35" s="197"/>
      <c r="C35" s="16"/>
      <c r="D35" s="199"/>
      <c r="E35" s="199"/>
      <c r="F35" s="199"/>
    </row>
    <row r="36" spans="1:6" x14ac:dyDescent="0.25">
      <c r="A36" s="200">
        <v>41487</v>
      </c>
      <c r="B36" s="197"/>
      <c r="C36" s="16"/>
      <c r="D36" s="199"/>
      <c r="E36" s="199"/>
      <c r="F36" s="199"/>
    </row>
    <row r="37" spans="1:6" x14ac:dyDescent="0.25">
      <c r="A37" s="200">
        <v>41518</v>
      </c>
      <c r="B37" s="197"/>
      <c r="C37" s="16"/>
      <c r="D37" s="199"/>
      <c r="E37" s="199"/>
      <c r="F37" s="199"/>
    </row>
    <row r="38" spans="1:6" x14ac:dyDescent="0.25">
      <c r="A38" s="200">
        <v>41548</v>
      </c>
      <c r="B38" s="197"/>
      <c r="C38" s="16"/>
      <c r="D38" s="199"/>
      <c r="E38" s="199"/>
      <c r="F38" s="199"/>
    </row>
    <row r="39" spans="1:6" x14ac:dyDescent="0.25">
      <c r="A39" s="200">
        <v>41579</v>
      </c>
      <c r="B39" s="197"/>
      <c r="C39" s="16"/>
      <c r="D39" s="199"/>
      <c r="E39" s="199"/>
      <c r="F39" s="199"/>
    </row>
    <row r="40" spans="1:6" x14ac:dyDescent="0.25">
      <c r="A40" s="200">
        <v>41609</v>
      </c>
      <c r="B40" s="197"/>
      <c r="C40" s="16"/>
      <c r="D40" s="199"/>
      <c r="E40" s="199"/>
      <c r="F40" s="199"/>
    </row>
    <row r="41" spans="1:6" x14ac:dyDescent="0.25">
      <c r="A41" s="200">
        <v>41640</v>
      </c>
      <c r="B41" s="197"/>
      <c r="C41" s="16"/>
      <c r="D41" s="199"/>
      <c r="E41" s="199"/>
      <c r="F41" s="199"/>
    </row>
    <row r="42" spans="1:6" x14ac:dyDescent="0.25">
      <c r="A42" s="200">
        <v>41671</v>
      </c>
      <c r="B42" s="197"/>
      <c r="C42" s="16"/>
      <c r="D42" s="199"/>
      <c r="E42" s="199"/>
      <c r="F42" s="199"/>
    </row>
    <row r="43" spans="1:6" x14ac:dyDescent="0.25">
      <c r="A43" s="200">
        <v>41699</v>
      </c>
      <c r="B43" s="197"/>
      <c r="C43" s="16"/>
      <c r="D43" s="199"/>
      <c r="E43" s="199"/>
      <c r="F43" s="199"/>
    </row>
    <row r="44" spans="1:6" x14ac:dyDescent="0.25">
      <c r="A44" s="200">
        <v>41730</v>
      </c>
      <c r="B44" s="197"/>
      <c r="C44" s="16"/>
      <c r="D44" s="199"/>
      <c r="E44" s="199"/>
      <c r="F44" s="199"/>
    </row>
    <row r="45" spans="1:6" x14ac:dyDescent="0.25">
      <c r="A45" s="200">
        <v>41760</v>
      </c>
      <c r="B45" s="197"/>
      <c r="C45" s="16"/>
      <c r="D45" s="199"/>
      <c r="E45" s="199"/>
      <c r="F45" s="199"/>
    </row>
    <row r="46" spans="1:6" x14ac:dyDescent="0.25">
      <c r="A46" s="200">
        <v>41791</v>
      </c>
      <c r="B46" s="197"/>
      <c r="C46" s="16"/>
      <c r="D46" s="199"/>
      <c r="E46" s="199"/>
      <c r="F46" s="199"/>
    </row>
    <row r="47" spans="1:6" x14ac:dyDescent="0.25">
      <c r="A47" s="200">
        <v>41821</v>
      </c>
      <c r="B47" s="197"/>
      <c r="C47" s="16"/>
      <c r="D47" s="199"/>
      <c r="E47" s="199"/>
      <c r="F47" s="199"/>
    </row>
    <row r="48" spans="1:6" x14ac:dyDescent="0.25">
      <c r="A48" s="200">
        <v>41852</v>
      </c>
      <c r="B48" s="197"/>
      <c r="C48" s="16"/>
      <c r="D48" s="199"/>
      <c r="E48" s="199"/>
      <c r="F48" s="199"/>
    </row>
    <row r="49" spans="1:6" x14ac:dyDescent="0.25">
      <c r="A49" s="200">
        <v>41883</v>
      </c>
      <c r="B49" s="197"/>
      <c r="C49" s="16"/>
      <c r="D49" s="199"/>
      <c r="E49" s="199"/>
      <c r="F49" s="199"/>
    </row>
    <row r="50" spans="1:6" x14ac:dyDescent="0.25">
      <c r="A50" s="200">
        <v>41913</v>
      </c>
      <c r="B50" s="197"/>
      <c r="C50" s="16"/>
      <c r="D50" s="199"/>
      <c r="E50" s="199"/>
      <c r="F50" s="199"/>
    </row>
    <row r="51" spans="1:6" x14ac:dyDescent="0.25">
      <c r="A51" s="200">
        <v>41944</v>
      </c>
      <c r="B51" s="197"/>
      <c r="C51" s="16"/>
      <c r="D51" s="199"/>
      <c r="E51" s="199"/>
      <c r="F51" s="199"/>
    </row>
    <row r="52" spans="1:6" x14ac:dyDescent="0.25">
      <c r="A52" s="200">
        <v>41974</v>
      </c>
      <c r="B52" s="197"/>
      <c r="C52" s="16"/>
      <c r="D52" s="199"/>
      <c r="E52" s="199"/>
      <c r="F52" s="199"/>
    </row>
    <row r="53" spans="1:6" x14ac:dyDescent="0.25">
      <c r="A53" s="200">
        <v>42005</v>
      </c>
      <c r="B53" s="197"/>
      <c r="C53" s="16"/>
      <c r="D53" s="199"/>
      <c r="E53" s="199"/>
      <c r="F53" s="199"/>
    </row>
    <row r="54" spans="1:6" x14ac:dyDescent="0.25">
      <c r="A54" s="200">
        <v>42036</v>
      </c>
      <c r="B54" s="197"/>
      <c r="C54" s="16"/>
      <c r="D54" s="199"/>
      <c r="E54" s="199"/>
      <c r="F54" s="199"/>
    </row>
    <row r="55" spans="1:6" x14ac:dyDescent="0.25">
      <c r="A55" s="200">
        <v>42064</v>
      </c>
      <c r="B55" s="197"/>
      <c r="C55" s="16"/>
      <c r="D55" s="199"/>
      <c r="E55" s="199"/>
      <c r="F55" s="199"/>
    </row>
    <row r="56" spans="1:6" x14ac:dyDescent="0.25">
      <c r="A56" s="200">
        <v>42095</v>
      </c>
      <c r="B56" s="197"/>
      <c r="C56" s="16"/>
      <c r="D56" s="199"/>
      <c r="E56" s="199"/>
      <c r="F56" s="199"/>
    </row>
    <row r="57" spans="1:6" x14ac:dyDescent="0.25">
      <c r="A57" s="200">
        <v>42125</v>
      </c>
      <c r="B57" s="197"/>
      <c r="C57" s="16"/>
      <c r="D57" s="199"/>
      <c r="E57" s="199"/>
      <c r="F57" s="199"/>
    </row>
    <row r="58" spans="1:6" x14ac:dyDescent="0.25">
      <c r="A58" s="200">
        <v>42156</v>
      </c>
      <c r="B58" s="197"/>
      <c r="C58" s="16"/>
      <c r="D58" s="199"/>
      <c r="E58" s="199"/>
      <c r="F58" s="199"/>
    </row>
    <row r="59" spans="1:6" x14ac:dyDescent="0.25">
      <c r="A59" s="200">
        <v>42186</v>
      </c>
      <c r="B59" s="197"/>
      <c r="C59" s="16"/>
      <c r="D59" s="199"/>
      <c r="E59" s="199"/>
      <c r="F59" s="199"/>
    </row>
    <row r="60" spans="1:6" x14ac:dyDescent="0.25">
      <c r="A60" s="200">
        <v>42217</v>
      </c>
      <c r="B60" s="197"/>
      <c r="C60" s="16"/>
      <c r="D60" s="199"/>
      <c r="E60" s="199"/>
      <c r="F60" s="199"/>
    </row>
    <row r="61" spans="1:6" x14ac:dyDescent="0.25">
      <c r="A61" s="200">
        <v>42248</v>
      </c>
      <c r="B61" s="197"/>
      <c r="C61" s="16"/>
      <c r="D61" s="199"/>
      <c r="E61" s="199"/>
      <c r="F61" s="199"/>
    </row>
  </sheetData>
  <sheetProtection password="C371" sheet="1" objects="1" scenarios="1" selectLockedCells="1"/>
  <mergeCells count="117">
    <mergeCell ref="A5:B5"/>
    <mergeCell ref="A6:B6"/>
    <mergeCell ref="A7:B7"/>
    <mergeCell ref="A8:B8"/>
    <mergeCell ref="A9:B9"/>
    <mergeCell ref="A16:B16"/>
    <mergeCell ref="D11:F11"/>
    <mergeCell ref="D12:F12"/>
    <mergeCell ref="D13:F13"/>
    <mergeCell ref="A17:B17"/>
    <mergeCell ref="A18:B18"/>
    <mergeCell ref="A19:B19"/>
    <mergeCell ref="A20:B20"/>
    <mergeCell ref="A21:B21"/>
    <mergeCell ref="A22:B22"/>
    <mergeCell ref="A10:B10"/>
    <mergeCell ref="A11:B11"/>
    <mergeCell ref="A12:B12"/>
    <mergeCell ref="A13:B13"/>
    <mergeCell ref="A14:B14"/>
    <mergeCell ref="A15:B15"/>
    <mergeCell ref="A29:B29"/>
    <mergeCell ref="A30:B30"/>
    <mergeCell ref="A31:B31"/>
    <mergeCell ref="A32:B32"/>
    <mergeCell ref="A33:B33"/>
    <mergeCell ref="A34:B34"/>
    <mergeCell ref="A23:B23"/>
    <mergeCell ref="A24:B24"/>
    <mergeCell ref="A25:B25"/>
    <mergeCell ref="A26:B26"/>
    <mergeCell ref="A27:B27"/>
    <mergeCell ref="A28:B28"/>
    <mergeCell ref="A43:B43"/>
    <mergeCell ref="A44:B44"/>
    <mergeCell ref="A45:B45"/>
    <mergeCell ref="A46:B46"/>
    <mergeCell ref="A35:B35"/>
    <mergeCell ref="A36:B36"/>
    <mergeCell ref="A37:B37"/>
    <mergeCell ref="A38:B38"/>
    <mergeCell ref="A39:B39"/>
    <mergeCell ref="A40:B40"/>
    <mergeCell ref="A59:B59"/>
    <mergeCell ref="A60:B60"/>
    <mergeCell ref="A61:B61"/>
    <mergeCell ref="D4:F4"/>
    <mergeCell ref="D5:F5"/>
    <mergeCell ref="D6:F6"/>
    <mergeCell ref="D7:F7"/>
    <mergeCell ref="D8:F8"/>
    <mergeCell ref="D9:F9"/>
    <mergeCell ref="D10:F10"/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A41:B41"/>
    <mergeCell ref="A42:B42"/>
    <mergeCell ref="D20:F20"/>
    <mergeCell ref="D21:F21"/>
    <mergeCell ref="D22:F22"/>
    <mergeCell ref="D23:F23"/>
    <mergeCell ref="D24:F24"/>
    <mergeCell ref="D25:F25"/>
    <mergeCell ref="D14:F14"/>
    <mergeCell ref="D15:F15"/>
    <mergeCell ref="D16:F16"/>
    <mergeCell ref="D17:F17"/>
    <mergeCell ref="D18:F18"/>
    <mergeCell ref="D19:F19"/>
    <mergeCell ref="D42:F42"/>
    <mergeCell ref="D43:F43"/>
    <mergeCell ref="D32:F32"/>
    <mergeCell ref="D33:F33"/>
    <mergeCell ref="D34:F34"/>
    <mergeCell ref="D35:F35"/>
    <mergeCell ref="D36:F36"/>
    <mergeCell ref="D37:F37"/>
    <mergeCell ref="D26:F26"/>
    <mergeCell ref="D27:F27"/>
    <mergeCell ref="D28:F28"/>
    <mergeCell ref="D29:F29"/>
    <mergeCell ref="D30:F30"/>
    <mergeCell ref="D31:F31"/>
    <mergeCell ref="D3:F3"/>
    <mergeCell ref="C1:F2"/>
    <mergeCell ref="D56:F56"/>
    <mergeCell ref="D57:F57"/>
    <mergeCell ref="D58:F58"/>
    <mergeCell ref="D59:F59"/>
    <mergeCell ref="D60:F60"/>
    <mergeCell ref="D61:F61"/>
    <mergeCell ref="D50:F50"/>
    <mergeCell ref="D51:F51"/>
    <mergeCell ref="D52:F52"/>
    <mergeCell ref="D53:F53"/>
    <mergeCell ref="D54:F54"/>
    <mergeCell ref="D55:F55"/>
    <mergeCell ref="D44:F44"/>
    <mergeCell ref="D45:F45"/>
    <mergeCell ref="D46:F46"/>
    <mergeCell ref="D47:F47"/>
    <mergeCell ref="D48:F48"/>
    <mergeCell ref="D49:F49"/>
    <mergeCell ref="D38:F38"/>
    <mergeCell ref="D39:F39"/>
    <mergeCell ref="D40:F40"/>
    <mergeCell ref="D41:F41"/>
  </mergeCells>
  <pageMargins left="0.25" right="0.25" top="0.75" bottom="0.75" header="0.3" footer="0.3"/>
  <pageSetup paperSize="3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CostsperProcedure_Button1_Click">
                <anchor moveWithCells="1" sizeWithCells="1">
                  <from>
                    <xdr:col>0</xdr:col>
                    <xdr:colOff>19050</xdr:colOff>
                    <xdr:row>0</xdr:row>
                    <xdr:rowOff>9525</xdr:rowOff>
                  </from>
                  <to>
                    <xdr:col>1</xdr:col>
                    <xdr:colOff>676275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37"/>
  <sheetViews>
    <sheetView workbookViewId="0">
      <selection activeCell="E12" sqref="E12"/>
    </sheetView>
  </sheetViews>
  <sheetFormatPr defaultRowHeight="15" x14ac:dyDescent="0.25"/>
  <cols>
    <col min="1" max="1" width="15.140625" style="26" customWidth="1"/>
    <col min="2" max="2" width="22.85546875" style="27" customWidth="1"/>
    <col min="3" max="3" width="5.85546875" style="27" customWidth="1"/>
    <col min="4" max="4" width="12.42578125" style="27" customWidth="1"/>
    <col min="5" max="5" width="48.5703125" style="27" customWidth="1"/>
    <col min="6" max="6" width="18.5703125" style="27" customWidth="1"/>
    <col min="7" max="9" width="18.28515625" style="27" customWidth="1"/>
    <col min="10" max="10" width="18.85546875" style="27" bestFit="1" customWidth="1"/>
    <col min="11" max="11" width="18.140625" style="27" bestFit="1" customWidth="1"/>
    <col min="12" max="15" width="18.140625" style="27" customWidth="1"/>
    <col min="16" max="16" width="52.42578125" style="27" hidden="1" customWidth="1"/>
    <col min="17" max="18" width="19.5703125" style="27" hidden="1" customWidth="1"/>
    <col min="19" max="19" width="19.5703125" style="28" hidden="1" customWidth="1"/>
    <col min="20" max="21" width="9.140625" style="27"/>
    <col min="22" max="22" width="0" style="27" hidden="1" customWidth="1"/>
    <col min="23" max="23" width="52" style="27" bestFit="1" customWidth="1"/>
    <col min="24" max="24" width="11.28515625" style="27" hidden="1" customWidth="1"/>
    <col min="25" max="16384" width="9.140625" style="27"/>
  </cols>
  <sheetData>
    <row r="1" spans="1:19" ht="18.75" x14ac:dyDescent="0.25">
      <c r="C1" s="201" t="s">
        <v>180</v>
      </c>
      <c r="D1" s="201"/>
      <c r="E1" s="201"/>
      <c r="F1" s="115"/>
      <c r="G1" s="115"/>
      <c r="H1" s="115"/>
    </row>
    <row r="2" spans="1:19" ht="18.75" x14ac:dyDescent="0.25">
      <c r="C2" s="201"/>
      <c r="D2" s="201"/>
      <c r="E2" s="201"/>
      <c r="F2" s="115"/>
      <c r="G2" s="115"/>
      <c r="H2" s="115"/>
    </row>
    <row r="4" spans="1:19" x14ac:dyDescent="0.25">
      <c r="A4" s="197" t="s">
        <v>181</v>
      </c>
      <c r="B4" s="197"/>
      <c r="C4" s="197"/>
      <c r="D4" s="197"/>
      <c r="E4" s="197"/>
      <c r="F4" s="114"/>
      <c r="G4" s="114"/>
      <c r="H4" s="114"/>
    </row>
    <row r="5" spans="1:19" x14ac:dyDescent="0.25">
      <c r="A5" s="196" t="s">
        <v>182</v>
      </c>
      <c r="B5" s="196"/>
      <c r="C5" s="196"/>
      <c r="D5" s="196"/>
      <c r="E5" s="14">
        <v>1000</v>
      </c>
    </row>
    <row r="6" spans="1:19" x14ac:dyDescent="0.25">
      <c r="A6" s="196" t="s">
        <v>141</v>
      </c>
      <c r="B6" s="196"/>
      <c r="C6" s="196"/>
      <c r="D6" s="196"/>
      <c r="E6" s="14" t="s">
        <v>142</v>
      </c>
    </row>
    <row r="7" spans="1:19" x14ac:dyDescent="0.25">
      <c r="A7" s="196" t="s">
        <v>156</v>
      </c>
      <c r="B7" s="196"/>
      <c r="C7" s="196"/>
      <c r="D7" s="196"/>
      <c r="E7" s="14" t="s">
        <v>143</v>
      </c>
    </row>
    <row r="8" spans="1:19" x14ac:dyDescent="0.25">
      <c r="A8" s="196" t="s">
        <v>157</v>
      </c>
      <c r="B8" s="196"/>
      <c r="C8" s="196"/>
      <c r="D8" s="196"/>
      <c r="E8" s="14"/>
    </row>
    <row r="9" spans="1:19" x14ac:dyDescent="0.25">
      <c r="A9" s="196" t="s">
        <v>183</v>
      </c>
      <c r="B9" s="196"/>
      <c r="C9" s="196"/>
      <c r="D9" s="196"/>
      <c r="E9" s="172">
        <v>0.2</v>
      </c>
    </row>
    <row r="10" spans="1:19" x14ac:dyDescent="0.25">
      <c r="A10" s="196" t="s">
        <v>184</v>
      </c>
      <c r="B10" s="196"/>
      <c r="C10" s="196"/>
      <c r="D10" s="196"/>
      <c r="E10" s="172">
        <v>5.0000000000000001E-3</v>
      </c>
    </row>
    <row r="11" spans="1:19" s="32" customFormat="1" x14ac:dyDescent="0.25">
      <c r="A11" s="30"/>
      <c r="B11" s="30"/>
      <c r="C11" s="30"/>
      <c r="D11" s="30"/>
      <c r="E11" s="31"/>
      <c r="S11" s="33"/>
    </row>
    <row r="12" spans="1:19" s="32" customFormat="1" x14ac:dyDescent="0.25">
      <c r="A12" s="181" t="s">
        <v>185</v>
      </c>
      <c r="B12" s="181"/>
      <c r="C12" s="181"/>
      <c r="D12" s="181"/>
      <c r="E12" s="15">
        <v>0.1</v>
      </c>
      <c r="S12" s="33"/>
    </row>
    <row r="13" spans="1:19" s="32" customFormat="1" x14ac:dyDescent="0.25">
      <c r="A13" s="181" t="s">
        <v>186</v>
      </c>
      <c r="B13" s="181"/>
      <c r="C13" s="181"/>
      <c r="D13" s="181"/>
      <c r="E13" s="173">
        <v>3</v>
      </c>
      <c r="S13" s="33"/>
    </row>
    <row r="14" spans="1:19" s="32" customFormat="1" x14ac:dyDescent="0.25">
      <c r="A14" s="181" t="s">
        <v>25</v>
      </c>
      <c r="B14" s="181"/>
      <c r="C14" s="181"/>
      <c r="D14" s="181"/>
      <c r="E14" s="15">
        <v>0.15</v>
      </c>
      <c r="S14" s="33"/>
    </row>
    <row r="15" spans="1:19" s="32" customFormat="1" x14ac:dyDescent="0.25">
      <c r="A15" s="181" t="s">
        <v>187</v>
      </c>
      <c r="B15" s="181"/>
      <c r="C15" s="181"/>
      <c r="D15" s="181"/>
      <c r="E15" s="15">
        <v>0.05</v>
      </c>
      <c r="S15" s="33"/>
    </row>
    <row r="16" spans="1:19" s="32" customFormat="1" x14ac:dyDescent="0.25">
      <c r="A16" s="26"/>
      <c r="B16" s="27"/>
      <c r="C16" s="27"/>
      <c r="D16" s="27"/>
      <c r="E16" s="27"/>
      <c r="S16" s="33"/>
    </row>
    <row r="17" spans="1:19" s="32" customFormat="1" x14ac:dyDescent="0.25">
      <c r="A17" s="205" t="s">
        <v>188</v>
      </c>
      <c r="B17" s="205"/>
      <c r="C17" s="205"/>
      <c r="D17" s="205"/>
      <c r="E17" s="205"/>
      <c r="S17" s="33"/>
    </row>
    <row r="18" spans="1:19" s="32" customFormat="1" x14ac:dyDescent="0.25">
      <c r="A18" s="181" t="s">
        <v>131</v>
      </c>
      <c r="B18" s="181"/>
      <c r="C18" s="181"/>
      <c r="D18" s="181"/>
      <c r="E18" s="174">
        <f>IF(K27="","",K27)</f>
        <v>1464</v>
      </c>
      <c r="F18" s="160"/>
      <c r="G18" s="160"/>
      <c r="H18" s="160"/>
      <c r="S18" s="33"/>
    </row>
    <row r="19" spans="1:19" s="32" customFormat="1" x14ac:dyDescent="0.25">
      <c r="A19" s="181" t="s">
        <v>189</v>
      </c>
      <c r="B19" s="181"/>
      <c r="C19" s="181"/>
      <c r="D19" s="181"/>
      <c r="E19" s="174">
        <f>L27</f>
        <v>146.4</v>
      </c>
      <c r="F19" s="160"/>
      <c r="G19" s="160"/>
      <c r="H19" s="160"/>
      <c r="S19" s="33"/>
    </row>
    <row r="20" spans="1:19" s="32" customFormat="1" x14ac:dyDescent="0.25">
      <c r="A20" s="181" t="s">
        <v>132</v>
      </c>
      <c r="B20" s="181"/>
      <c r="C20" s="181"/>
      <c r="D20" s="181"/>
      <c r="E20" s="174">
        <f>IF(M27="","",M27)</f>
        <v>439.19999999999993</v>
      </c>
      <c r="F20" s="160"/>
      <c r="G20" s="160"/>
      <c r="H20" s="160"/>
      <c r="S20" s="33"/>
    </row>
    <row r="21" spans="1:19" s="36" customFormat="1" ht="18.75" x14ac:dyDescent="0.3">
      <c r="A21" s="182" t="s">
        <v>27</v>
      </c>
      <c r="B21" s="182"/>
      <c r="C21" s="182"/>
      <c r="D21" s="182"/>
      <c r="E21" s="175">
        <f>IF(N27="","",N27)</f>
        <v>2049.6</v>
      </c>
      <c r="F21" s="161"/>
      <c r="G21" s="161"/>
      <c r="H21" s="161"/>
      <c r="S21" s="37"/>
    </row>
    <row r="22" spans="1:19" ht="15.75" thickBot="1" x14ac:dyDescent="0.3">
      <c r="K22" s="112"/>
      <c r="L22" s="112"/>
      <c r="M22" s="112"/>
      <c r="N22" s="112"/>
      <c r="O22" s="112"/>
      <c r="P22" s="27" t="s">
        <v>172</v>
      </c>
      <c r="Q22" s="27" t="s">
        <v>173</v>
      </c>
      <c r="R22" s="27" t="s">
        <v>174</v>
      </c>
      <c r="S22" s="28" t="s">
        <v>175</v>
      </c>
    </row>
    <row r="23" spans="1:19" s="42" customFormat="1" ht="45.75" thickBot="1" x14ac:dyDescent="0.3">
      <c r="A23" s="206" t="s">
        <v>178</v>
      </c>
      <c r="B23" s="207"/>
      <c r="C23" s="207"/>
      <c r="D23" s="208"/>
      <c r="E23" s="163" t="s">
        <v>179</v>
      </c>
      <c r="F23" s="163" t="s">
        <v>175</v>
      </c>
      <c r="G23" s="163" t="s">
        <v>128</v>
      </c>
      <c r="H23" s="163" t="s">
        <v>190</v>
      </c>
      <c r="I23" s="163" t="s">
        <v>176</v>
      </c>
      <c r="J23" s="163" t="s">
        <v>177</v>
      </c>
      <c r="K23" s="164" t="s">
        <v>131</v>
      </c>
      <c r="L23" s="164" t="s">
        <v>189</v>
      </c>
      <c r="M23" s="164" t="s">
        <v>132</v>
      </c>
      <c r="N23" s="164" t="s">
        <v>130</v>
      </c>
      <c r="P23" s="42" t="s">
        <v>159</v>
      </c>
      <c r="Q23" s="42" t="s">
        <v>158</v>
      </c>
      <c r="R23" s="42">
        <v>13</v>
      </c>
      <c r="S23" s="176">
        <v>20</v>
      </c>
    </row>
    <row r="24" spans="1:19" s="32" customFormat="1" ht="15.75" thickBot="1" x14ac:dyDescent="0.3">
      <c r="A24" s="202" t="str">
        <f>IF(E6="","",VLOOKUP(E24,$P$23:$S$36,2,FALSE))</f>
        <v>102169</v>
      </c>
      <c r="B24" s="203"/>
      <c r="C24" s="203"/>
      <c r="D24" s="204"/>
      <c r="E24" s="162" t="str">
        <f>IF(E6="","",E6)</f>
        <v>HIV 1+2, Determine Complete Kit, 100 Tests</v>
      </c>
      <c r="F24" s="165">
        <f>IF(E6="","",VLOOKUP(E24,$P$23:$S$36,4,FALSE))</f>
        <v>100</v>
      </c>
      <c r="G24" s="165">
        <f>IF(F24="","",IF(E5="","",ROUNDUP(E5/F24,0)))</f>
        <v>10</v>
      </c>
      <c r="H24" s="165">
        <f>IF(G24="","",ROUNDUP(G24*$E$12,0))</f>
        <v>1</v>
      </c>
      <c r="I24" s="166">
        <f>IF(G24="","",ROUNDUP(G24*($E$13/12),0))</f>
        <v>3</v>
      </c>
      <c r="J24" s="166">
        <f>IF(G24="","",SUM(G24:I24))</f>
        <v>14</v>
      </c>
      <c r="K24" s="167">
        <f>IF(G24="","",((1+SUM($E$14:$E$15))*G24*(VLOOKUP(E24,$P$23:$S$36,3,FALSE))))</f>
        <v>1080</v>
      </c>
      <c r="L24" s="167">
        <f>IF(G24="","",((1+SUM($E$14:$E$15))*H24*(VLOOKUP(E24,$P$23:$S$36,3,FALSE))))</f>
        <v>108</v>
      </c>
      <c r="M24" s="167">
        <f>IF(G24="","",((1+SUM($E$14:$E$15))*I24*(VLOOKUP(E24,$P$23:$S$36,3,FALSE))))</f>
        <v>323.99999999999994</v>
      </c>
      <c r="N24" s="167">
        <f>IF(G24="","",SUM(K24:M24))</f>
        <v>1512</v>
      </c>
      <c r="P24" s="32" t="s">
        <v>161</v>
      </c>
      <c r="Q24" s="32" t="s">
        <v>160</v>
      </c>
      <c r="R24" s="32">
        <v>23</v>
      </c>
      <c r="S24" s="176">
        <v>50</v>
      </c>
    </row>
    <row r="25" spans="1:19" s="32" customFormat="1" ht="15.75" thickBot="1" x14ac:dyDescent="0.3">
      <c r="A25" s="202" t="str">
        <f>IF(E7="","",VLOOKUP(E25,$P$23:$S$36,2,FALSE))</f>
        <v>102165</v>
      </c>
      <c r="B25" s="203"/>
      <c r="C25" s="203"/>
      <c r="D25" s="204"/>
      <c r="E25" s="162" t="str">
        <f>IF(E7="","",E7)</f>
        <v>HIV 1+2, Uni-Gold HIV Kit, 20 Tests</v>
      </c>
      <c r="F25" s="165">
        <f>IF(E7="","",VLOOKUP(E25,$P$23:$S$36,4,FALSE))</f>
        <v>20</v>
      </c>
      <c r="G25" s="165">
        <f>IF(F25="","",ROUNDUP((F24*G24*E9)/F25,0))</f>
        <v>10</v>
      </c>
      <c r="H25" s="165">
        <f>IF(G25="","",ROUNDUP(G25*$E$12,0))</f>
        <v>1</v>
      </c>
      <c r="I25" s="166">
        <f>IF(G25="","",ROUNDUP(G25*($E$13/12),0))</f>
        <v>3</v>
      </c>
      <c r="J25" s="166">
        <f>IF(G25="","",SUM(G25:I25))</f>
        <v>14</v>
      </c>
      <c r="K25" s="167">
        <f>IF(G25="","",((1+SUM($E$14:$E$15))*G25*(VLOOKUP(E25,$P$23:$S$36,3,FALSE))))</f>
        <v>384</v>
      </c>
      <c r="L25" s="167">
        <f>IF(G25="","",((1+SUM($E$14:$E$15))*H25*(VLOOKUP(E25,$P$23:$S$36,3,FALSE))))</f>
        <v>38.4</v>
      </c>
      <c r="M25" s="167">
        <f>IF(G25="","",((1+SUM($E$14:$E$15))*I25*(VLOOKUP(E25,$P$23:$S$36,3,FALSE))))</f>
        <v>115.19999999999999</v>
      </c>
      <c r="N25" s="167">
        <f t="shared" ref="N25:N26" si="0">IF(G25="","",SUM(K25:M25))</f>
        <v>537.59999999999991</v>
      </c>
      <c r="P25" s="32" t="s">
        <v>142</v>
      </c>
      <c r="Q25" s="32" t="s">
        <v>149</v>
      </c>
      <c r="R25" s="32">
        <v>90</v>
      </c>
      <c r="S25" s="176">
        <v>100</v>
      </c>
    </row>
    <row r="26" spans="1:19" s="32" customFormat="1" ht="15.75" thickBot="1" x14ac:dyDescent="0.3">
      <c r="A26" s="202" t="str">
        <f>IF(E8="","",VLOOKUP(E26,$P$23:$S$36,2,FALSE))</f>
        <v/>
      </c>
      <c r="B26" s="203"/>
      <c r="C26" s="203"/>
      <c r="D26" s="204"/>
      <c r="E26" s="162" t="str">
        <f>IF(E8="","",E8)</f>
        <v/>
      </c>
      <c r="F26" s="165" t="str">
        <f>IF(E8="","",VLOOKUP(E26,$P$23:$S$36,4,FALSE))</f>
        <v/>
      </c>
      <c r="G26" s="165" t="str">
        <f>IF(F26="","",ROUNDUP((G25*F25*E10)/F26,0))</f>
        <v/>
      </c>
      <c r="H26" s="165" t="str">
        <f>IF(G26="","",ROUNDUP(G26*$E$12,0))</f>
        <v/>
      </c>
      <c r="I26" s="166" t="str">
        <f>IF(G26="","",ROUNDUP(G26*($E$13/12),0))</f>
        <v/>
      </c>
      <c r="J26" s="166" t="str">
        <f>IF(G26="","",SUM(G26:I26))</f>
        <v/>
      </c>
      <c r="K26" s="167" t="str">
        <f>IF(G26="","",((1+SUM($E$14:$E$15))*G26*(VLOOKUP(E26,$P$23:$S$36,3,FALSE))))</f>
        <v/>
      </c>
      <c r="L26" s="167" t="str">
        <f>IF(G26="","",((1+SUM($E$14:$E$15))*H26*(VLOOKUP(E26,$P$23:$S$36,3,FALSE))))</f>
        <v/>
      </c>
      <c r="M26" s="167" t="str">
        <f>IF(G26="","",((1+SUM($E$14:$E$15))*I26*(VLOOKUP(E26,$P$23:$S$36,3,FALSE))))</f>
        <v/>
      </c>
      <c r="N26" s="167" t="str">
        <f t="shared" si="0"/>
        <v/>
      </c>
      <c r="P26" s="32" t="s">
        <v>144</v>
      </c>
      <c r="Q26" s="32" t="s">
        <v>151</v>
      </c>
      <c r="R26" s="32">
        <v>400</v>
      </c>
      <c r="S26" s="176">
        <v>100</v>
      </c>
    </row>
    <row r="27" spans="1:19" ht="15.75" thickBot="1" x14ac:dyDescent="0.3">
      <c r="K27" s="168">
        <f>IF(SUM(K24:K26)=0,"",SUM(K24:K26))</f>
        <v>1464</v>
      </c>
      <c r="L27" s="168">
        <f>IF(SUM(L24:L26)=0,"",SUM(L24:L26))</f>
        <v>146.4</v>
      </c>
      <c r="M27" s="168">
        <f>IF(SUM(M24:M26)=0,"",SUM(M24:M26))</f>
        <v>439.19999999999993</v>
      </c>
      <c r="N27" s="168">
        <f>IF(SUM(N24:N26)=0,"",SUM(N24:N26))</f>
        <v>2049.6</v>
      </c>
      <c r="P27" s="169" t="s">
        <v>145</v>
      </c>
      <c r="Q27" s="170" t="s">
        <v>152</v>
      </c>
      <c r="R27" s="171">
        <v>29</v>
      </c>
      <c r="S27" s="176">
        <v>20</v>
      </c>
    </row>
    <row r="28" spans="1:19" ht="15.75" thickBot="1" x14ac:dyDescent="0.3">
      <c r="P28" s="169" t="s">
        <v>143</v>
      </c>
      <c r="Q28" s="170" t="s">
        <v>150</v>
      </c>
      <c r="R28" s="171">
        <v>32</v>
      </c>
      <c r="S28" s="176">
        <v>20</v>
      </c>
    </row>
    <row r="29" spans="1:19" ht="15.75" thickBot="1" x14ac:dyDescent="0.3">
      <c r="P29" s="169" t="s">
        <v>163</v>
      </c>
      <c r="Q29" s="170" t="s">
        <v>162</v>
      </c>
      <c r="R29" s="171">
        <v>22.5</v>
      </c>
      <c r="S29" s="176">
        <v>30</v>
      </c>
    </row>
    <row r="30" spans="1:19" ht="15.75" thickBot="1" x14ac:dyDescent="0.3">
      <c r="L30" s="177"/>
      <c r="P30" s="169" t="s">
        <v>165</v>
      </c>
      <c r="Q30" s="170" t="s">
        <v>164</v>
      </c>
      <c r="R30" s="171">
        <v>75</v>
      </c>
      <c r="S30" s="176">
        <v>25</v>
      </c>
    </row>
    <row r="31" spans="1:19" ht="15.75" thickBot="1" x14ac:dyDescent="0.3">
      <c r="P31" s="169" t="s">
        <v>146</v>
      </c>
      <c r="Q31" s="170" t="s">
        <v>153</v>
      </c>
      <c r="R31" s="171">
        <v>36.520000000000003</v>
      </c>
      <c r="S31" s="176">
        <v>20</v>
      </c>
    </row>
    <row r="32" spans="1:19" ht="15.75" thickBot="1" x14ac:dyDescent="0.3">
      <c r="P32" s="169" t="s">
        <v>167</v>
      </c>
      <c r="Q32" s="170" t="s">
        <v>166</v>
      </c>
      <c r="R32" s="171">
        <v>450</v>
      </c>
      <c r="S32" s="176">
        <v>20</v>
      </c>
    </row>
    <row r="33" spans="16:19" s="27" customFormat="1" ht="15.75" thickBot="1" x14ac:dyDescent="0.3">
      <c r="P33" s="169" t="s">
        <v>147</v>
      </c>
      <c r="Q33" s="170" t="s">
        <v>154</v>
      </c>
      <c r="R33" s="171">
        <v>83.04</v>
      </c>
      <c r="S33" s="176">
        <v>48</v>
      </c>
    </row>
    <row r="34" spans="16:19" s="27" customFormat="1" ht="15.75" thickBot="1" x14ac:dyDescent="0.3">
      <c r="P34" s="169" t="s">
        <v>169</v>
      </c>
      <c r="Q34" s="170" t="s">
        <v>168</v>
      </c>
      <c r="R34" s="171">
        <v>2.5</v>
      </c>
      <c r="S34" s="176">
        <v>1</v>
      </c>
    </row>
    <row r="35" spans="16:19" s="27" customFormat="1" ht="15.75" thickBot="1" x14ac:dyDescent="0.3">
      <c r="P35" s="169" t="s">
        <v>148</v>
      </c>
      <c r="Q35" s="170" t="s">
        <v>155</v>
      </c>
      <c r="R35" s="171">
        <v>85</v>
      </c>
      <c r="S35" s="176">
        <v>36</v>
      </c>
    </row>
    <row r="36" spans="16:19" s="27" customFormat="1" x14ac:dyDescent="0.25">
      <c r="P36" s="169" t="s">
        <v>171</v>
      </c>
      <c r="Q36" s="170" t="s">
        <v>170</v>
      </c>
      <c r="R36" s="171">
        <v>25.5</v>
      </c>
      <c r="S36" s="176">
        <v>30</v>
      </c>
    </row>
    <row r="37" spans="16:19" s="27" customFormat="1" x14ac:dyDescent="0.25">
      <c r="S37" s="159"/>
    </row>
  </sheetData>
  <sheetProtection password="86AD" sheet="1" objects="1" scenarios="1" selectLockedCells="1"/>
  <mergeCells count="21">
    <mergeCell ref="A24:D24"/>
    <mergeCell ref="A25:D25"/>
    <mergeCell ref="A26:D26"/>
    <mergeCell ref="A17:E17"/>
    <mergeCell ref="A18:D18"/>
    <mergeCell ref="A19:D19"/>
    <mergeCell ref="A20:D20"/>
    <mergeCell ref="A21:D21"/>
    <mergeCell ref="A23:D23"/>
    <mergeCell ref="A15:D15"/>
    <mergeCell ref="C1:E2"/>
    <mergeCell ref="A4:E4"/>
    <mergeCell ref="A5:D5"/>
    <mergeCell ref="A6:D6"/>
    <mergeCell ref="A7:D7"/>
    <mergeCell ref="A8:D8"/>
    <mergeCell ref="A9:D9"/>
    <mergeCell ref="A10:D10"/>
    <mergeCell ref="A12:D12"/>
    <mergeCell ref="A13:D13"/>
    <mergeCell ref="A14:D14"/>
  </mergeCells>
  <dataValidations count="1">
    <dataValidation type="list" allowBlank="1" showInputMessage="1" showErrorMessage="1" sqref="F6:H10 E6:E8">
      <formula1>$P$23:$P$36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12" r:id="rId3" name="Button 4">
              <controlPr defaultSize="0" print="0" autoFill="0" autoPict="0" macro="[0]!CostsperProcedure_Button1_Click">
                <anchor moveWithCells="1" sizeWithCells="1">
                  <from>
                    <xdr:col>0</xdr:col>
                    <xdr:colOff>19050</xdr:colOff>
                    <xdr:row>0</xdr:row>
                    <xdr:rowOff>9525</xdr:rowOff>
                  </from>
                  <to>
                    <xdr:col>1</xdr:col>
                    <xdr:colOff>9525</xdr:colOff>
                    <xdr:row>1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CB75"/>
  <sheetViews>
    <sheetView workbookViewId="0">
      <selection activeCell="F7" sqref="F7:AO73"/>
    </sheetView>
  </sheetViews>
  <sheetFormatPr defaultRowHeight="15" x14ac:dyDescent="0.25"/>
  <cols>
    <col min="1" max="1" width="5.140625" style="26" customWidth="1"/>
    <col min="2" max="2" width="10.140625" style="27" bestFit="1" customWidth="1"/>
    <col min="3" max="3" width="65.7109375" style="27" bestFit="1" customWidth="1"/>
    <col min="4" max="4" width="4.7109375" style="27" bestFit="1" customWidth="1"/>
    <col min="5" max="5" width="17.7109375" style="27" customWidth="1"/>
    <col min="6" max="9" width="14" style="27" customWidth="1"/>
    <col min="10" max="12" width="14" style="28" customWidth="1"/>
    <col min="13" max="41" width="14" style="27" customWidth="1"/>
    <col min="42" max="42" width="9.140625" style="27"/>
    <col min="43" max="80" width="0" style="27" hidden="1" customWidth="1"/>
    <col min="81" max="16384" width="9.140625" style="27"/>
  </cols>
  <sheetData>
    <row r="1" spans="1:80" x14ac:dyDescent="0.25">
      <c r="C1" s="195" t="s">
        <v>136</v>
      </c>
      <c r="D1" s="195"/>
      <c r="E1" s="195"/>
    </row>
    <row r="2" spans="1:80" x14ac:dyDescent="0.25">
      <c r="C2" s="195"/>
      <c r="D2" s="195"/>
      <c r="E2" s="195"/>
    </row>
    <row r="4" spans="1:80" ht="9" customHeight="1" thickBot="1" x14ac:dyDescent="0.3"/>
    <row r="5" spans="1:80" s="42" customFormat="1" ht="22.5" customHeight="1" thickBot="1" x14ac:dyDescent="0.3">
      <c r="A5" s="215"/>
      <c r="B5" s="217" t="s">
        <v>13</v>
      </c>
      <c r="C5" s="217" t="s">
        <v>14</v>
      </c>
      <c r="D5" s="217" t="s">
        <v>15</v>
      </c>
      <c r="E5" s="213" t="s">
        <v>16</v>
      </c>
      <c r="F5" s="209" t="s">
        <v>137</v>
      </c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Q5" s="211" t="s">
        <v>138</v>
      </c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2"/>
      <c r="BX5" s="212"/>
      <c r="BY5" s="212"/>
      <c r="BZ5" s="212"/>
    </row>
    <row r="6" spans="1:80" s="42" customFormat="1" ht="47.25" customHeight="1" thickBot="1" x14ac:dyDescent="0.3">
      <c r="A6" s="216"/>
      <c r="B6" s="218"/>
      <c r="C6" s="218"/>
      <c r="D6" s="218"/>
      <c r="E6" s="214"/>
      <c r="F6" s="118">
        <v>41183</v>
      </c>
      <c r="G6" s="118">
        <v>41214</v>
      </c>
      <c r="H6" s="118">
        <v>41244</v>
      </c>
      <c r="I6" s="118">
        <v>41275</v>
      </c>
      <c r="J6" s="118">
        <v>41306</v>
      </c>
      <c r="K6" s="118">
        <v>41334</v>
      </c>
      <c r="L6" s="118">
        <v>41365</v>
      </c>
      <c r="M6" s="118">
        <v>41395</v>
      </c>
      <c r="N6" s="118">
        <v>41426</v>
      </c>
      <c r="O6" s="118">
        <v>41456</v>
      </c>
      <c r="P6" s="118">
        <v>41487</v>
      </c>
      <c r="Q6" s="118">
        <v>41518</v>
      </c>
      <c r="R6" s="118">
        <v>41548</v>
      </c>
      <c r="S6" s="118">
        <v>41579</v>
      </c>
      <c r="T6" s="118">
        <v>41609</v>
      </c>
      <c r="U6" s="118">
        <v>41640</v>
      </c>
      <c r="V6" s="118">
        <v>41671</v>
      </c>
      <c r="W6" s="118">
        <v>41699</v>
      </c>
      <c r="X6" s="118">
        <v>41730</v>
      </c>
      <c r="Y6" s="118">
        <v>41760</v>
      </c>
      <c r="Z6" s="118">
        <v>41791</v>
      </c>
      <c r="AA6" s="118">
        <v>41821</v>
      </c>
      <c r="AB6" s="118">
        <v>41852</v>
      </c>
      <c r="AC6" s="118">
        <v>41883</v>
      </c>
      <c r="AD6" s="118">
        <v>41913</v>
      </c>
      <c r="AE6" s="118">
        <v>41944</v>
      </c>
      <c r="AF6" s="118">
        <v>41974</v>
      </c>
      <c r="AG6" s="118">
        <v>42005</v>
      </c>
      <c r="AH6" s="118">
        <v>42036</v>
      </c>
      <c r="AI6" s="118">
        <v>42064</v>
      </c>
      <c r="AJ6" s="118">
        <v>42095</v>
      </c>
      <c r="AK6" s="118">
        <v>42125</v>
      </c>
      <c r="AL6" s="118">
        <v>42156</v>
      </c>
      <c r="AM6" s="118">
        <v>42186</v>
      </c>
      <c r="AN6" s="118">
        <v>42217</v>
      </c>
      <c r="AO6" s="118">
        <v>42248</v>
      </c>
      <c r="AQ6" s="117">
        <v>41183</v>
      </c>
      <c r="AR6" s="117">
        <v>41214</v>
      </c>
      <c r="AS6" s="117">
        <v>41244</v>
      </c>
      <c r="AT6" s="117">
        <v>41275</v>
      </c>
      <c r="AU6" s="117">
        <v>41306</v>
      </c>
      <c r="AV6" s="117">
        <v>41334</v>
      </c>
      <c r="AW6" s="117">
        <v>41365</v>
      </c>
      <c r="AX6" s="117">
        <v>41395</v>
      </c>
      <c r="AY6" s="117">
        <v>41426</v>
      </c>
      <c r="AZ6" s="117">
        <v>41456</v>
      </c>
      <c r="BA6" s="117">
        <v>41487</v>
      </c>
      <c r="BB6" s="117">
        <v>41518</v>
      </c>
      <c r="BC6" s="117">
        <v>41548</v>
      </c>
      <c r="BD6" s="117">
        <v>41579</v>
      </c>
      <c r="BE6" s="117">
        <v>41609</v>
      </c>
      <c r="BF6" s="117">
        <v>41640</v>
      </c>
      <c r="BG6" s="117">
        <v>41671</v>
      </c>
      <c r="BH6" s="117">
        <v>41699</v>
      </c>
      <c r="BI6" s="117">
        <v>41730</v>
      </c>
      <c r="BJ6" s="117">
        <v>41760</v>
      </c>
      <c r="BK6" s="117">
        <v>41791</v>
      </c>
      <c r="BL6" s="117">
        <v>41821</v>
      </c>
      <c r="BM6" s="117">
        <v>41852</v>
      </c>
      <c r="BN6" s="117">
        <v>41883</v>
      </c>
      <c r="BO6" s="117">
        <v>41913</v>
      </c>
      <c r="BP6" s="117">
        <v>41944</v>
      </c>
      <c r="BQ6" s="117">
        <v>41974</v>
      </c>
      <c r="BR6" s="117">
        <v>42005</v>
      </c>
      <c r="BS6" s="117">
        <v>42036</v>
      </c>
      <c r="BT6" s="117">
        <v>42064</v>
      </c>
      <c r="BU6" s="117">
        <v>42095</v>
      </c>
      <c r="BV6" s="117">
        <v>42125</v>
      </c>
      <c r="BW6" s="117">
        <v>42156</v>
      </c>
      <c r="BX6" s="117">
        <v>42186</v>
      </c>
      <c r="BY6" s="117">
        <v>42217</v>
      </c>
      <c r="BZ6" s="117">
        <v>42248</v>
      </c>
      <c r="CB6" s="132" t="s">
        <v>139</v>
      </c>
    </row>
    <row r="7" spans="1:80" x14ac:dyDescent="0.25">
      <c r="A7" s="192" t="s">
        <v>1</v>
      </c>
      <c r="B7" s="43">
        <v>109119</v>
      </c>
      <c r="C7" s="43" t="s">
        <v>28</v>
      </c>
      <c r="D7" s="43" t="s">
        <v>9</v>
      </c>
      <c r="E7" s="119">
        <v>1</v>
      </c>
      <c r="F7" s="154"/>
      <c r="G7" s="155"/>
      <c r="H7" s="155"/>
      <c r="I7" s="155" t="str">
        <f>IF(F7="Yes",SUM(G7:H7),"")</f>
        <v/>
      </c>
      <c r="J7" s="155" t="str">
        <f>IF(F7="Yes",G7*#REF!*(1+SUM(#REF!)),"")</f>
        <v/>
      </c>
      <c r="K7" s="155" t="str">
        <f>IF(F7="Yes",H7*#REF!*(1+SUM(#REF!)),"")</f>
        <v/>
      </c>
      <c r="L7" s="155" t="str">
        <f>IF(F7="Yes",I7*#REF!*(1+SUM(#REF!)),"")</f>
        <v/>
      </c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Q7" s="131" t="str">
        <f>IF(AQ$75&gt;0,IF(F7="","",(F7*$E7)/AQ$75),"")</f>
        <v/>
      </c>
      <c r="AR7" s="131" t="str">
        <f t="shared" ref="AR7:BZ7" si="0">IF(AR$75&gt;0,IF(G7="","",(G7*$E7)/AR$75),"")</f>
        <v/>
      </c>
      <c r="AS7" s="131" t="str">
        <f t="shared" si="0"/>
        <v/>
      </c>
      <c r="AT7" s="131" t="str">
        <f t="shared" si="0"/>
        <v/>
      </c>
      <c r="AU7" s="131" t="str">
        <f t="shared" si="0"/>
        <v/>
      </c>
      <c r="AV7" s="131" t="str">
        <f t="shared" si="0"/>
        <v/>
      </c>
      <c r="AW7" s="131" t="str">
        <f t="shared" si="0"/>
        <v/>
      </c>
      <c r="AX7" s="131" t="str">
        <f t="shared" si="0"/>
        <v/>
      </c>
      <c r="AY7" s="131" t="str">
        <f t="shared" si="0"/>
        <v/>
      </c>
      <c r="AZ7" s="131" t="str">
        <f t="shared" si="0"/>
        <v/>
      </c>
      <c r="BA7" s="131" t="str">
        <f t="shared" si="0"/>
        <v/>
      </c>
      <c r="BB7" s="131" t="str">
        <f t="shared" si="0"/>
        <v/>
      </c>
      <c r="BC7" s="131" t="str">
        <f t="shared" si="0"/>
        <v/>
      </c>
      <c r="BD7" s="131" t="str">
        <f t="shared" si="0"/>
        <v/>
      </c>
      <c r="BE7" s="131" t="str">
        <f t="shared" si="0"/>
        <v/>
      </c>
      <c r="BF7" s="131" t="str">
        <f t="shared" si="0"/>
        <v/>
      </c>
      <c r="BG7" s="131" t="str">
        <f t="shared" si="0"/>
        <v/>
      </c>
      <c r="BH7" s="131" t="str">
        <f t="shared" si="0"/>
        <v/>
      </c>
      <c r="BI7" s="131" t="str">
        <f t="shared" si="0"/>
        <v/>
      </c>
      <c r="BJ7" s="131" t="str">
        <f t="shared" si="0"/>
        <v/>
      </c>
      <c r="BK7" s="131" t="str">
        <f t="shared" si="0"/>
        <v/>
      </c>
      <c r="BL7" s="131" t="str">
        <f t="shared" si="0"/>
        <v/>
      </c>
      <c r="BM7" s="131" t="str">
        <f t="shared" si="0"/>
        <v/>
      </c>
      <c r="BN7" s="131" t="str">
        <f t="shared" si="0"/>
        <v/>
      </c>
      <c r="BO7" s="131" t="str">
        <f t="shared" si="0"/>
        <v/>
      </c>
      <c r="BP7" s="131" t="str">
        <f t="shared" si="0"/>
        <v/>
      </c>
      <c r="BQ7" s="131" t="str">
        <f t="shared" si="0"/>
        <v/>
      </c>
      <c r="BR7" s="131" t="str">
        <f t="shared" si="0"/>
        <v/>
      </c>
      <c r="BS7" s="131" t="str">
        <f t="shared" si="0"/>
        <v/>
      </c>
      <c r="BT7" s="131" t="str">
        <f t="shared" si="0"/>
        <v/>
      </c>
      <c r="BU7" s="131" t="str">
        <f t="shared" si="0"/>
        <v/>
      </c>
      <c r="BV7" s="131" t="str">
        <f t="shared" si="0"/>
        <v/>
      </c>
      <c r="BW7" s="131" t="str">
        <f t="shared" si="0"/>
        <v/>
      </c>
      <c r="BX7" s="131" t="str">
        <f t="shared" si="0"/>
        <v/>
      </c>
      <c r="BY7" s="131" t="str">
        <f t="shared" si="0"/>
        <v/>
      </c>
      <c r="BZ7" s="131" t="str">
        <f t="shared" si="0"/>
        <v/>
      </c>
      <c r="CB7" s="131" t="str">
        <f>IF(SUM(AQ7:BZ7)&gt;0,AVERAGE(AQ7:BZ7),"")</f>
        <v/>
      </c>
    </row>
    <row r="8" spans="1:80" x14ac:dyDescent="0.25">
      <c r="A8" s="193"/>
      <c r="B8" s="48">
        <v>107413</v>
      </c>
      <c r="C8" s="48" t="s">
        <v>8</v>
      </c>
      <c r="D8" s="48" t="s">
        <v>9</v>
      </c>
      <c r="E8" s="120">
        <v>1</v>
      </c>
      <c r="F8" s="156"/>
      <c r="G8" s="14"/>
      <c r="H8" s="14" t="str">
        <f>IF(F8="Yes",G8*#REF!,"")</f>
        <v/>
      </c>
      <c r="I8" s="14" t="str">
        <f t="shared" ref="I8:I71" si="1">IF(F8="Yes",SUM(G8:H8),"")</f>
        <v/>
      </c>
      <c r="J8" s="14" t="str">
        <f>IF(F8="Yes",G8*#REF!*(1+SUM(#REF!)),"")</f>
        <v/>
      </c>
      <c r="K8" s="14" t="str">
        <f>IF(F8="Yes",H8*#REF!*(1+SUM(#REF!)),"")</f>
        <v/>
      </c>
      <c r="L8" s="14" t="str">
        <f>IF(F8="Yes",I8*#REF!*(1+SUM(#REF!)),"")</f>
        <v/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Q8" s="131" t="str">
        <f t="shared" ref="AQ8:AQ71" si="2">IF(AQ$75&gt;0,IF(F8="","",(F8*$E8)/AQ$75),"")</f>
        <v/>
      </c>
      <c r="AR8" s="131" t="str">
        <f t="shared" ref="AR8:AR71" si="3">IF(AR$75&gt;0,IF(G8="","",(G8*$E8)/AR$75),"")</f>
        <v/>
      </c>
      <c r="AS8" s="131" t="str">
        <f t="shared" ref="AS8:AS71" si="4">IF(AS$75&gt;0,IF(H8="","",(H8*$E8)/AS$75),"")</f>
        <v/>
      </c>
      <c r="AT8" s="131" t="str">
        <f t="shared" ref="AT8:AT71" si="5">IF(AT$75&gt;0,IF(I8="","",(I8*$E8)/AT$75),"")</f>
        <v/>
      </c>
      <c r="AU8" s="131" t="str">
        <f t="shared" ref="AU8:AU71" si="6">IF(AU$75&gt;0,IF(J8="","",(J8*$E8)/AU$75),"")</f>
        <v/>
      </c>
      <c r="AV8" s="131" t="str">
        <f t="shared" ref="AV8:AV71" si="7">IF(AV$75&gt;0,IF(K8="","",(K8*$E8)/AV$75),"")</f>
        <v/>
      </c>
      <c r="AW8" s="131" t="str">
        <f t="shared" ref="AW8:AW71" si="8">IF(AW$75&gt;0,IF(L8="","",(L8*$E8)/AW$75),"")</f>
        <v/>
      </c>
      <c r="AX8" s="131" t="str">
        <f t="shared" ref="AX8:AX71" si="9">IF(AX$75&gt;0,IF(M8="","",(M8*$E8)/AX$75),"")</f>
        <v/>
      </c>
      <c r="AY8" s="131" t="str">
        <f t="shared" ref="AY8:AY71" si="10">IF(AY$75&gt;0,IF(N8="","",(N8*$E8)/AY$75),"")</f>
        <v/>
      </c>
      <c r="AZ8" s="131" t="str">
        <f t="shared" ref="AZ8:AZ71" si="11">IF(AZ$75&gt;0,IF(O8="","",(O8*$E8)/AZ$75),"")</f>
        <v/>
      </c>
      <c r="BA8" s="131" t="str">
        <f t="shared" ref="BA8:BA71" si="12">IF(BA$75&gt;0,IF(P8="","",(P8*$E8)/BA$75),"")</f>
        <v/>
      </c>
      <c r="BB8" s="131" t="str">
        <f t="shared" ref="BB8:BB71" si="13">IF(BB$75&gt;0,IF(Q8="","",(Q8*$E8)/BB$75),"")</f>
        <v/>
      </c>
      <c r="BC8" s="131" t="str">
        <f t="shared" ref="BC8:BC71" si="14">IF(BC$75&gt;0,IF(R8="","",(R8*$E8)/BC$75),"")</f>
        <v/>
      </c>
      <c r="BD8" s="131" t="str">
        <f t="shared" ref="BD8:BD71" si="15">IF(BD$75&gt;0,IF(S8="","",(S8*$E8)/BD$75),"")</f>
        <v/>
      </c>
      <c r="BE8" s="131" t="str">
        <f t="shared" ref="BE8:BE71" si="16">IF(BE$75&gt;0,IF(T8="","",(T8*$E8)/BE$75),"")</f>
        <v/>
      </c>
      <c r="BF8" s="131" t="str">
        <f t="shared" ref="BF8:BF71" si="17">IF(BF$75&gt;0,IF(U8="","",(U8*$E8)/BF$75),"")</f>
        <v/>
      </c>
      <c r="BG8" s="131" t="str">
        <f t="shared" ref="BG8:BG71" si="18">IF(BG$75&gt;0,IF(V8="","",(V8*$E8)/BG$75),"")</f>
        <v/>
      </c>
      <c r="BH8" s="131" t="str">
        <f t="shared" ref="BH8:BH71" si="19">IF(BH$75&gt;0,IF(W8="","",(W8*$E8)/BH$75),"")</f>
        <v/>
      </c>
      <c r="BI8" s="131" t="str">
        <f t="shared" ref="BI8:BI71" si="20">IF(BI$75&gt;0,IF(X8="","",(X8*$E8)/BI$75),"")</f>
        <v/>
      </c>
      <c r="BJ8" s="131" t="str">
        <f t="shared" ref="BJ8:BJ71" si="21">IF(BJ$75&gt;0,IF(Y8="","",(Y8*$E8)/BJ$75),"")</f>
        <v/>
      </c>
      <c r="BK8" s="131" t="str">
        <f t="shared" ref="BK8:BK71" si="22">IF(BK$75&gt;0,IF(Z8="","",(Z8*$E8)/BK$75),"")</f>
        <v/>
      </c>
      <c r="BL8" s="131" t="str">
        <f t="shared" ref="BL8:BL71" si="23">IF(BL$75&gt;0,IF(AA8="","",(AA8*$E8)/BL$75),"")</f>
        <v/>
      </c>
      <c r="BM8" s="131" t="str">
        <f t="shared" ref="BM8:BM71" si="24">IF(BM$75&gt;0,IF(AB8="","",(AB8*$E8)/BM$75),"")</f>
        <v/>
      </c>
      <c r="BN8" s="131" t="str">
        <f t="shared" ref="BN8:BN71" si="25">IF(BN$75&gt;0,IF(AC8="","",(AC8*$E8)/BN$75),"")</f>
        <v/>
      </c>
      <c r="BO8" s="131" t="str">
        <f t="shared" ref="BO8:BO71" si="26">IF(BO$75&gt;0,IF(AD8="","",(AD8*$E8)/BO$75),"")</f>
        <v/>
      </c>
      <c r="BP8" s="131" t="str">
        <f t="shared" ref="BP8:BP71" si="27">IF(BP$75&gt;0,IF(AE8="","",(AE8*$E8)/BP$75),"")</f>
        <v/>
      </c>
      <c r="BQ8" s="131" t="str">
        <f t="shared" ref="BQ8:BQ71" si="28">IF(BQ$75&gt;0,IF(AF8="","",(AF8*$E8)/BQ$75),"")</f>
        <v/>
      </c>
      <c r="BR8" s="131" t="str">
        <f t="shared" ref="BR8:BR71" si="29">IF(BR$75&gt;0,IF(AG8="","",(AG8*$E8)/BR$75),"")</f>
        <v/>
      </c>
      <c r="BS8" s="131" t="str">
        <f t="shared" ref="BS8:BS71" si="30">IF(BS$75&gt;0,IF(AH8="","",(AH8*$E8)/BS$75),"")</f>
        <v/>
      </c>
      <c r="BT8" s="131" t="str">
        <f t="shared" ref="BT8:BT71" si="31">IF(BT$75&gt;0,IF(AI8="","",(AI8*$E8)/BT$75),"")</f>
        <v/>
      </c>
      <c r="BU8" s="131" t="str">
        <f t="shared" ref="BU8:BU71" si="32">IF(BU$75&gt;0,IF(AJ8="","",(AJ8*$E8)/BU$75),"")</f>
        <v/>
      </c>
      <c r="BV8" s="131" t="str">
        <f t="shared" ref="BV8:BV71" si="33">IF(BV$75&gt;0,IF(AK8="","",(AK8*$E8)/BV$75),"")</f>
        <v/>
      </c>
      <c r="BW8" s="131" t="str">
        <f t="shared" ref="BW8:BW71" si="34">IF(BW$75&gt;0,IF(AL8="","",(AL8*$E8)/BW$75),"")</f>
        <v/>
      </c>
      <c r="BX8" s="131" t="str">
        <f t="shared" ref="BX8:BX71" si="35">IF(BX$75&gt;0,IF(AM8="","",(AM8*$E8)/BX$75),"")</f>
        <v/>
      </c>
      <c r="BY8" s="131" t="str">
        <f t="shared" ref="BY8:BY71" si="36">IF(BY$75&gt;0,IF(AN8="","",(AN8*$E8)/BY$75),"")</f>
        <v/>
      </c>
      <c r="BZ8" s="131" t="str">
        <f t="shared" ref="BZ8:BZ71" si="37">IF(BZ$75&gt;0,IF(AO8="","",(AO8*$E8)/BZ$75),"")</f>
        <v/>
      </c>
      <c r="CB8" s="131" t="str">
        <f t="shared" ref="CB8:CB71" si="38">IF(SUM(AQ8:BZ8)&gt;0,AVERAGE(AQ8:BZ8),"")</f>
        <v/>
      </c>
    </row>
    <row r="9" spans="1:80" x14ac:dyDescent="0.25">
      <c r="A9" s="193"/>
      <c r="B9" s="48">
        <v>109047</v>
      </c>
      <c r="C9" s="48" t="s">
        <v>10</v>
      </c>
      <c r="D9" s="48" t="s">
        <v>9</v>
      </c>
      <c r="E9" s="120">
        <v>1</v>
      </c>
      <c r="F9" s="156"/>
      <c r="G9" s="14"/>
      <c r="H9" s="14" t="str">
        <f>IF(F9="Yes",G9*#REF!,"")</f>
        <v/>
      </c>
      <c r="I9" s="14" t="str">
        <f t="shared" si="1"/>
        <v/>
      </c>
      <c r="J9" s="14" t="str">
        <f>IF(F9="Yes",G9*#REF!*(1+SUM(#REF!)),"")</f>
        <v/>
      </c>
      <c r="K9" s="14" t="str">
        <f>IF(F9="Yes",H9*#REF!*(1+SUM(#REF!)),"")</f>
        <v/>
      </c>
      <c r="L9" s="14" t="str">
        <f>IF(F9="Yes",I9*#REF!*(1+SUM(#REF!)),"")</f>
        <v/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Q9" s="131" t="str">
        <f t="shared" si="2"/>
        <v/>
      </c>
      <c r="AR9" s="131" t="str">
        <f t="shared" si="3"/>
        <v/>
      </c>
      <c r="AS9" s="131" t="str">
        <f t="shared" si="4"/>
        <v/>
      </c>
      <c r="AT9" s="131" t="str">
        <f t="shared" si="5"/>
        <v/>
      </c>
      <c r="AU9" s="131" t="str">
        <f t="shared" si="6"/>
        <v/>
      </c>
      <c r="AV9" s="131" t="str">
        <f t="shared" si="7"/>
        <v/>
      </c>
      <c r="AW9" s="131" t="str">
        <f t="shared" si="8"/>
        <v/>
      </c>
      <c r="AX9" s="131" t="str">
        <f t="shared" si="9"/>
        <v/>
      </c>
      <c r="AY9" s="131" t="str">
        <f t="shared" si="10"/>
        <v/>
      </c>
      <c r="AZ9" s="131" t="str">
        <f t="shared" si="11"/>
        <v/>
      </c>
      <c r="BA9" s="131" t="str">
        <f t="shared" si="12"/>
        <v/>
      </c>
      <c r="BB9" s="131" t="str">
        <f t="shared" si="13"/>
        <v/>
      </c>
      <c r="BC9" s="131" t="str">
        <f t="shared" si="14"/>
        <v/>
      </c>
      <c r="BD9" s="131" t="str">
        <f t="shared" si="15"/>
        <v/>
      </c>
      <c r="BE9" s="131" t="str">
        <f t="shared" si="16"/>
        <v/>
      </c>
      <c r="BF9" s="131" t="str">
        <f t="shared" si="17"/>
        <v/>
      </c>
      <c r="BG9" s="131" t="str">
        <f t="shared" si="18"/>
        <v/>
      </c>
      <c r="BH9" s="131" t="str">
        <f t="shared" si="19"/>
        <v/>
      </c>
      <c r="BI9" s="131" t="str">
        <f t="shared" si="20"/>
        <v/>
      </c>
      <c r="BJ9" s="131" t="str">
        <f t="shared" si="21"/>
        <v/>
      </c>
      <c r="BK9" s="131" t="str">
        <f t="shared" si="22"/>
        <v/>
      </c>
      <c r="BL9" s="131" t="str">
        <f t="shared" si="23"/>
        <v/>
      </c>
      <c r="BM9" s="131" t="str">
        <f t="shared" si="24"/>
        <v/>
      </c>
      <c r="BN9" s="131" t="str">
        <f t="shared" si="25"/>
        <v/>
      </c>
      <c r="BO9" s="131" t="str">
        <f t="shared" si="26"/>
        <v/>
      </c>
      <c r="BP9" s="131" t="str">
        <f t="shared" si="27"/>
        <v/>
      </c>
      <c r="BQ9" s="131" t="str">
        <f t="shared" si="28"/>
        <v/>
      </c>
      <c r="BR9" s="131" t="str">
        <f t="shared" si="29"/>
        <v/>
      </c>
      <c r="BS9" s="131" t="str">
        <f t="shared" si="30"/>
        <v/>
      </c>
      <c r="BT9" s="131" t="str">
        <f t="shared" si="31"/>
        <v/>
      </c>
      <c r="BU9" s="131" t="str">
        <f t="shared" si="32"/>
        <v/>
      </c>
      <c r="BV9" s="131" t="str">
        <f t="shared" si="33"/>
        <v/>
      </c>
      <c r="BW9" s="131" t="str">
        <f t="shared" si="34"/>
        <v/>
      </c>
      <c r="BX9" s="131" t="str">
        <f t="shared" si="35"/>
        <v/>
      </c>
      <c r="BY9" s="131" t="str">
        <f t="shared" si="36"/>
        <v/>
      </c>
      <c r="BZ9" s="131" t="str">
        <f t="shared" si="37"/>
        <v/>
      </c>
      <c r="CB9" s="131" t="str">
        <f t="shared" si="38"/>
        <v/>
      </c>
    </row>
    <row r="10" spans="1:80" ht="15.75" thickBot="1" x14ac:dyDescent="0.3">
      <c r="A10" s="194"/>
      <c r="B10" s="54">
        <v>109049</v>
      </c>
      <c r="C10" s="54" t="s">
        <v>11</v>
      </c>
      <c r="D10" s="54" t="s">
        <v>9</v>
      </c>
      <c r="E10" s="121">
        <v>1</v>
      </c>
      <c r="F10" s="156"/>
      <c r="G10" s="14"/>
      <c r="H10" s="14" t="str">
        <f>IF(F10="Yes",G10*#REF!,"")</f>
        <v/>
      </c>
      <c r="I10" s="14" t="str">
        <f t="shared" si="1"/>
        <v/>
      </c>
      <c r="J10" s="14" t="str">
        <f>IF(F10="Yes",G10*#REF!*(1+SUM(#REF!)),"")</f>
        <v/>
      </c>
      <c r="K10" s="14" t="str">
        <f>IF(F10="Yes",H10*#REF!*(1+SUM(#REF!)),"")</f>
        <v/>
      </c>
      <c r="L10" s="14" t="str">
        <f>IF(F10="Yes",I10*#REF!*(1+SUM(#REF!)),"")</f>
        <v/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Q10" s="131" t="str">
        <f t="shared" si="2"/>
        <v/>
      </c>
      <c r="AR10" s="131" t="str">
        <f t="shared" si="3"/>
        <v/>
      </c>
      <c r="AS10" s="131" t="str">
        <f t="shared" si="4"/>
        <v/>
      </c>
      <c r="AT10" s="131" t="str">
        <f t="shared" si="5"/>
        <v/>
      </c>
      <c r="AU10" s="131" t="str">
        <f t="shared" si="6"/>
        <v/>
      </c>
      <c r="AV10" s="131" t="str">
        <f t="shared" si="7"/>
        <v/>
      </c>
      <c r="AW10" s="131" t="str">
        <f t="shared" si="8"/>
        <v/>
      </c>
      <c r="AX10" s="131" t="str">
        <f t="shared" si="9"/>
        <v/>
      </c>
      <c r="AY10" s="131" t="str">
        <f t="shared" si="10"/>
        <v/>
      </c>
      <c r="AZ10" s="131" t="str">
        <f t="shared" si="11"/>
        <v/>
      </c>
      <c r="BA10" s="131" t="str">
        <f t="shared" si="12"/>
        <v/>
      </c>
      <c r="BB10" s="131" t="str">
        <f t="shared" si="13"/>
        <v/>
      </c>
      <c r="BC10" s="131" t="str">
        <f t="shared" si="14"/>
        <v/>
      </c>
      <c r="BD10" s="131" t="str">
        <f t="shared" si="15"/>
        <v/>
      </c>
      <c r="BE10" s="131" t="str">
        <f t="shared" si="16"/>
        <v/>
      </c>
      <c r="BF10" s="131" t="str">
        <f t="shared" si="17"/>
        <v/>
      </c>
      <c r="BG10" s="131" t="str">
        <f t="shared" si="18"/>
        <v/>
      </c>
      <c r="BH10" s="131" t="str">
        <f t="shared" si="19"/>
        <v/>
      </c>
      <c r="BI10" s="131" t="str">
        <f t="shared" si="20"/>
        <v/>
      </c>
      <c r="BJ10" s="131" t="str">
        <f t="shared" si="21"/>
        <v/>
      </c>
      <c r="BK10" s="131" t="str">
        <f t="shared" si="22"/>
        <v/>
      </c>
      <c r="BL10" s="131" t="str">
        <f t="shared" si="23"/>
        <v/>
      </c>
      <c r="BM10" s="131" t="str">
        <f t="shared" si="24"/>
        <v/>
      </c>
      <c r="BN10" s="131" t="str">
        <f t="shared" si="25"/>
        <v/>
      </c>
      <c r="BO10" s="131" t="str">
        <f t="shared" si="26"/>
        <v/>
      </c>
      <c r="BP10" s="131" t="str">
        <f t="shared" si="27"/>
        <v/>
      </c>
      <c r="BQ10" s="131" t="str">
        <f t="shared" si="28"/>
        <v/>
      </c>
      <c r="BR10" s="131" t="str">
        <f t="shared" si="29"/>
        <v/>
      </c>
      <c r="BS10" s="131" t="str">
        <f t="shared" si="30"/>
        <v/>
      </c>
      <c r="BT10" s="131" t="str">
        <f t="shared" si="31"/>
        <v/>
      </c>
      <c r="BU10" s="131" t="str">
        <f t="shared" si="32"/>
        <v/>
      </c>
      <c r="BV10" s="131" t="str">
        <f t="shared" si="33"/>
        <v/>
      </c>
      <c r="BW10" s="131" t="str">
        <f t="shared" si="34"/>
        <v/>
      </c>
      <c r="BX10" s="131" t="str">
        <f t="shared" si="35"/>
        <v/>
      </c>
      <c r="BY10" s="131" t="str">
        <f t="shared" si="36"/>
        <v/>
      </c>
      <c r="BZ10" s="131" t="str">
        <f t="shared" si="37"/>
        <v/>
      </c>
      <c r="CB10" s="131" t="str">
        <f t="shared" si="38"/>
        <v/>
      </c>
    </row>
    <row r="11" spans="1:80" x14ac:dyDescent="0.25">
      <c r="A11" s="183" t="s">
        <v>2</v>
      </c>
      <c r="B11" s="59">
        <v>990210</v>
      </c>
      <c r="C11" s="59" t="s">
        <v>29</v>
      </c>
      <c r="D11" s="59" t="s">
        <v>30</v>
      </c>
      <c r="E11" s="122">
        <v>1</v>
      </c>
      <c r="F11" s="156"/>
      <c r="G11" s="14"/>
      <c r="H11" s="14" t="str">
        <f>IF(F11="Yes",G11*#REF!,"")</f>
        <v/>
      </c>
      <c r="I11" s="14" t="str">
        <f t="shared" si="1"/>
        <v/>
      </c>
      <c r="J11" s="14" t="str">
        <f>IF(F11="Yes",G11*#REF!*(1+SUM(#REF!)),"")</f>
        <v/>
      </c>
      <c r="K11" s="14" t="str">
        <f>IF(F11="Yes",H11*#REF!*(1+SUM(#REF!)),"")</f>
        <v/>
      </c>
      <c r="L11" s="14" t="str">
        <f>IF(F11="Yes",I11*#REF!*(1+SUM(#REF!)),"")</f>
        <v/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Q11" s="131" t="str">
        <f t="shared" si="2"/>
        <v/>
      </c>
      <c r="AR11" s="131" t="str">
        <f t="shared" si="3"/>
        <v/>
      </c>
      <c r="AS11" s="131" t="str">
        <f t="shared" si="4"/>
        <v/>
      </c>
      <c r="AT11" s="131" t="str">
        <f t="shared" si="5"/>
        <v/>
      </c>
      <c r="AU11" s="131" t="str">
        <f t="shared" si="6"/>
        <v/>
      </c>
      <c r="AV11" s="131" t="str">
        <f t="shared" si="7"/>
        <v/>
      </c>
      <c r="AW11" s="131" t="str">
        <f t="shared" si="8"/>
        <v/>
      </c>
      <c r="AX11" s="131" t="str">
        <f t="shared" si="9"/>
        <v/>
      </c>
      <c r="AY11" s="131" t="str">
        <f t="shared" si="10"/>
        <v/>
      </c>
      <c r="AZ11" s="131" t="str">
        <f t="shared" si="11"/>
        <v/>
      </c>
      <c r="BA11" s="131" t="str">
        <f t="shared" si="12"/>
        <v/>
      </c>
      <c r="BB11" s="131" t="str">
        <f t="shared" si="13"/>
        <v/>
      </c>
      <c r="BC11" s="131" t="str">
        <f t="shared" si="14"/>
        <v/>
      </c>
      <c r="BD11" s="131" t="str">
        <f t="shared" si="15"/>
        <v/>
      </c>
      <c r="BE11" s="131" t="str">
        <f t="shared" si="16"/>
        <v/>
      </c>
      <c r="BF11" s="131" t="str">
        <f t="shared" si="17"/>
        <v/>
      </c>
      <c r="BG11" s="131" t="str">
        <f t="shared" si="18"/>
        <v/>
      </c>
      <c r="BH11" s="131" t="str">
        <f t="shared" si="19"/>
        <v/>
      </c>
      <c r="BI11" s="131" t="str">
        <f t="shared" si="20"/>
        <v/>
      </c>
      <c r="BJ11" s="131" t="str">
        <f t="shared" si="21"/>
        <v/>
      </c>
      <c r="BK11" s="131" t="str">
        <f t="shared" si="22"/>
        <v/>
      </c>
      <c r="BL11" s="131" t="str">
        <f t="shared" si="23"/>
        <v/>
      </c>
      <c r="BM11" s="131" t="str">
        <f t="shared" si="24"/>
        <v/>
      </c>
      <c r="BN11" s="131" t="str">
        <f t="shared" si="25"/>
        <v/>
      </c>
      <c r="BO11" s="131" t="str">
        <f t="shared" si="26"/>
        <v/>
      </c>
      <c r="BP11" s="131" t="str">
        <f t="shared" si="27"/>
        <v/>
      </c>
      <c r="BQ11" s="131" t="str">
        <f t="shared" si="28"/>
        <v/>
      </c>
      <c r="BR11" s="131" t="str">
        <f t="shared" si="29"/>
        <v/>
      </c>
      <c r="BS11" s="131" t="str">
        <f t="shared" si="30"/>
        <v/>
      </c>
      <c r="BT11" s="131" t="str">
        <f t="shared" si="31"/>
        <v/>
      </c>
      <c r="BU11" s="131" t="str">
        <f t="shared" si="32"/>
        <v/>
      </c>
      <c r="BV11" s="131" t="str">
        <f t="shared" si="33"/>
        <v/>
      </c>
      <c r="BW11" s="131" t="str">
        <f t="shared" si="34"/>
        <v/>
      </c>
      <c r="BX11" s="131" t="str">
        <f t="shared" si="35"/>
        <v/>
      </c>
      <c r="BY11" s="131" t="str">
        <f t="shared" si="36"/>
        <v/>
      </c>
      <c r="BZ11" s="131" t="str">
        <f t="shared" si="37"/>
        <v/>
      </c>
      <c r="CB11" s="131" t="str">
        <f t="shared" si="38"/>
        <v/>
      </c>
    </row>
    <row r="12" spans="1:80" x14ac:dyDescent="0.25">
      <c r="A12" s="184"/>
      <c r="B12" s="61">
        <v>106347</v>
      </c>
      <c r="C12" s="61" t="s">
        <v>31</v>
      </c>
      <c r="D12" s="61" t="s">
        <v>32</v>
      </c>
      <c r="E12" s="123">
        <v>200</v>
      </c>
      <c r="F12" s="156"/>
      <c r="G12" s="14"/>
      <c r="H12" s="14" t="str">
        <f>IF(F12="Yes",G12*#REF!,"")</f>
        <v/>
      </c>
      <c r="I12" s="14" t="str">
        <f t="shared" si="1"/>
        <v/>
      </c>
      <c r="J12" s="14" t="str">
        <f>IF(F12="Yes",G12*#REF!*(1+SUM(#REF!)),"")</f>
        <v/>
      </c>
      <c r="K12" s="14" t="str">
        <f>IF(F12="Yes",H12*#REF!*(1+SUM(#REF!)),"")</f>
        <v/>
      </c>
      <c r="L12" s="14" t="str">
        <f>IF(F12="Yes",I12*#REF!*(1+SUM(#REF!)),"")</f>
        <v/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Q12" s="131" t="str">
        <f t="shared" si="2"/>
        <v/>
      </c>
      <c r="AR12" s="131" t="str">
        <f t="shared" si="3"/>
        <v/>
      </c>
      <c r="AS12" s="131" t="str">
        <f t="shared" si="4"/>
        <v/>
      </c>
      <c r="AT12" s="131" t="str">
        <f t="shared" si="5"/>
        <v/>
      </c>
      <c r="AU12" s="131" t="str">
        <f t="shared" si="6"/>
        <v/>
      </c>
      <c r="AV12" s="131" t="str">
        <f t="shared" si="7"/>
        <v/>
      </c>
      <c r="AW12" s="131" t="str">
        <f t="shared" si="8"/>
        <v/>
      </c>
      <c r="AX12" s="131" t="str">
        <f t="shared" si="9"/>
        <v/>
      </c>
      <c r="AY12" s="131" t="str">
        <f t="shared" si="10"/>
        <v/>
      </c>
      <c r="AZ12" s="131" t="str">
        <f t="shared" si="11"/>
        <v/>
      </c>
      <c r="BA12" s="131" t="str">
        <f t="shared" si="12"/>
        <v/>
      </c>
      <c r="BB12" s="131" t="str">
        <f t="shared" si="13"/>
        <v/>
      </c>
      <c r="BC12" s="131" t="str">
        <f t="shared" si="14"/>
        <v/>
      </c>
      <c r="BD12" s="131" t="str">
        <f t="shared" si="15"/>
        <v/>
      </c>
      <c r="BE12" s="131" t="str">
        <f t="shared" si="16"/>
        <v/>
      </c>
      <c r="BF12" s="131" t="str">
        <f t="shared" si="17"/>
        <v/>
      </c>
      <c r="BG12" s="131" t="str">
        <f t="shared" si="18"/>
        <v/>
      </c>
      <c r="BH12" s="131" t="str">
        <f t="shared" si="19"/>
        <v/>
      </c>
      <c r="BI12" s="131" t="str">
        <f t="shared" si="20"/>
        <v/>
      </c>
      <c r="BJ12" s="131" t="str">
        <f t="shared" si="21"/>
        <v/>
      </c>
      <c r="BK12" s="131" t="str">
        <f t="shared" si="22"/>
        <v/>
      </c>
      <c r="BL12" s="131" t="str">
        <f t="shared" si="23"/>
        <v/>
      </c>
      <c r="BM12" s="131" t="str">
        <f t="shared" si="24"/>
        <v/>
      </c>
      <c r="BN12" s="131" t="str">
        <f t="shared" si="25"/>
        <v/>
      </c>
      <c r="BO12" s="131" t="str">
        <f t="shared" si="26"/>
        <v/>
      </c>
      <c r="BP12" s="131" t="str">
        <f t="shared" si="27"/>
        <v/>
      </c>
      <c r="BQ12" s="131" t="str">
        <f t="shared" si="28"/>
        <v/>
      </c>
      <c r="BR12" s="131" t="str">
        <f t="shared" si="29"/>
        <v/>
      </c>
      <c r="BS12" s="131" t="str">
        <f t="shared" si="30"/>
        <v/>
      </c>
      <c r="BT12" s="131" t="str">
        <f t="shared" si="31"/>
        <v/>
      </c>
      <c r="BU12" s="131" t="str">
        <f t="shared" si="32"/>
        <v/>
      </c>
      <c r="BV12" s="131" t="str">
        <f t="shared" si="33"/>
        <v/>
      </c>
      <c r="BW12" s="131" t="str">
        <f t="shared" si="34"/>
        <v/>
      </c>
      <c r="BX12" s="131" t="str">
        <f t="shared" si="35"/>
        <v/>
      </c>
      <c r="BY12" s="131" t="str">
        <f t="shared" si="36"/>
        <v/>
      </c>
      <c r="BZ12" s="131" t="str">
        <f t="shared" si="37"/>
        <v/>
      </c>
      <c r="CB12" s="131" t="str">
        <f t="shared" si="38"/>
        <v/>
      </c>
    </row>
    <row r="13" spans="1:80" x14ac:dyDescent="0.25">
      <c r="A13" s="184"/>
      <c r="B13" s="61">
        <v>107484</v>
      </c>
      <c r="C13" s="61" t="s">
        <v>33</v>
      </c>
      <c r="D13" s="61" t="s">
        <v>32</v>
      </c>
      <c r="E13" s="123">
        <v>200</v>
      </c>
      <c r="F13" s="156"/>
      <c r="G13" s="14"/>
      <c r="H13" s="14" t="str">
        <f>IF(F13="Yes",G13*#REF!,"")</f>
        <v/>
      </c>
      <c r="I13" s="14" t="str">
        <f t="shared" si="1"/>
        <v/>
      </c>
      <c r="J13" s="14" t="str">
        <f>IF(F13="Yes",G13*#REF!*(1+SUM(#REF!)),"")</f>
        <v/>
      </c>
      <c r="K13" s="14" t="str">
        <f>IF(F13="Yes",H13*#REF!*(1+SUM(#REF!)),"")</f>
        <v/>
      </c>
      <c r="L13" s="14" t="str">
        <f>IF(F13="Yes",I13*#REF!*(1+SUM(#REF!)),"")</f>
        <v/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Q13" s="131" t="str">
        <f t="shared" si="2"/>
        <v/>
      </c>
      <c r="AR13" s="131" t="str">
        <f t="shared" si="3"/>
        <v/>
      </c>
      <c r="AS13" s="131" t="str">
        <f t="shared" si="4"/>
        <v/>
      </c>
      <c r="AT13" s="131" t="str">
        <f t="shared" si="5"/>
        <v/>
      </c>
      <c r="AU13" s="131" t="str">
        <f t="shared" si="6"/>
        <v/>
      </c>
      <c r="AV13" s="131" t="str">
        <f t="shared" si="7"/>
        <v/>
      </c>
      <c r="AW13" s="131" t="str">
        <f t="shared" si="8"/>
        <v/>
      </c>
      <c r="AX13" s="131" t="str">
        <f t="shared" si="9"/>
        <v/>
      </c>
      <c r="AY13" s="131" t="str">
        <f t="shared" si="10"/>
        <v/>
      </c>
      <c r="AZ13" s="131" t="str">
        <f t="shared" si="11"/>
        <v/>
      </c>
      <c r="BA13" s="131" t="str">
        <f t="shared" si="12"/>
        <v/>
      </c>
      <c r="BB13" s="131" t="str">
        <f t="shared" si="13"/>
        <v/>
      </c>
      <c r="BC13" s="131" t="str">
        <f t="shared" si="14"/>
        <v/>
      </c>
      <c r="BD13" s="131" t="str">
        <f t="shared" si="15"/>
        <v/>
      </c>
      <c r="BE13" s="131" t="str">
        <f t="shared" si="16"/>
        <v/>
      </c>
      <c r="BF13" s="131" t="str">
        <f t="shared" si="17"/>
        <v/>
      </c>
      <c r="BG13" s="131" t="str">
        <f t="shared" si="18"/>
        <v/>
      </c>
      <c r="BH13" s="131" t="str">
        <f t="shared" si="19"/>
        <v/>
      </c>
      <c r="BI13" s="131" t="str">
        <f t="shared" si="20"/>
        <v/>
      </c>
      <c r="BJ13" s="131" t="str">
        <f t="shared" si="21"/>
        <v/>
      </c>
      <c r="BK13" s="131" t="str">
        <f t="shared" si="22"/>
        <v/>
      </c>
      <c r="BL13" s="131" t="str">
        <f t="shared" si="23"/>
        <v/>
      </c>
      <c r="BM13" s="131" t="str">
        <f t="shared" si="24"/>
        <v/>
      </c>
      <c r="BN13" s="131" t="str">
        <f t="shared" si="25"/>
        <v/>
      </c>
      <c r="BO13" s="131" t="str">
        <f t="shared" si="26"/>
        <v/>
      </c>
      <c r="BP13" s="131" t="str">
        <f t="shared" si="27"/>
        <v/>
      </c>
      <c r="BQ13" s="131" t="str">
        <f t="shared" si="28"/>
        <v/>
      </c>
      <c r="BR13" s="131" t="str">
        <f t="shared" si="29"/>
        <v/>
      </c>
      <c r="BS13" s="131" t="str">
        <f t="shared" si="30"/>
        <v/>
      </c>
      <c r="BT13" s="131" t="str">
        <f t="shared" si="31"/>
        <v/>
      </c>
      <c r="BU13" s="131" t="str">
        <f t="shared" si="32"/>
        <v/>
      </c>
      <c r="BV13" s="131" t="str">
        <f t="shared" si="33"/>
        <v/>
      </c>
      <c r="BW13" s="131" t="str">
        <f t="shared" si="34"/>
        <v/>
      </c>
      <c r="BX13" s="131" t="str">
        <f t="shared" si="35"/>
        <v/>
      </c>
      <c r="BY13" s="131" t="str">
        <f t="shared" si="36"/>
        <v/>
      </c>
      <c r="BZ13" s="131" t="str">
        <f t="shared" si="37"/>
        <v/>
      </c>
      <c r="CB13" s="131" t="str">
        <f t="shared" si="38"/>
        <v/>
      </c>
    </row>
    <row r="14" spans="1:80" x14ac:dyDescent="0.25">
      <c r="A14" s="184"/>
      <c r="B14" s="61">
        <v>105819</v>
      </c>
      <c r="C14" s="61" t="s">
        <v>34</v>
      </c>
      <c r="D14" s="61" t="s">
        <v>3</v>
      </c>
      <c r="E14" s="123">
        <v>1000</v>
      </c>
      <c r="F14" s="156"/>
      <c r="G14" s="14"/>
      <c r="H14" s="14" t="str">
        <f>IF(F14="Yes",G14*#REF!,"")</f>
        <v/>
      </c>
      <c r="I14" s="14" t="str">
        <f t="shared" si="1"/>
        <v/>
      </c>
      <c r="J14" s="14" t="str">
        <f>IF(F14="Yes",G14*#REF!*(1+SUM(#REF!)),"")</f>
        <v/>
      </c>
      <c r="K14" s="14" t="str">
        <f>IF(F14="Yes",H14*#REF!*(1+SUM(#REF!)),"")</f>
        <v/>
      </c>
      <c r="L14" s="14" t="str">
        <f>IF(F14="Yes",I14*#REF!*(1+SUM(#REF!)),"")</f>
        <v/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Q14" s="131" t="str">
        <f t="shared" si="2"/>
        <v/>
      </c>
      <c r="AR14" s="131" t="str">
        <f t="shared" si="3"/>
        <v/>
      </c>
      <c r="AS14" s="131" t="str">
        <f t="shared" si="4"/>
        <v/>
      </c>
      <c r="AT14" s="131" t="str">
        <f t="shared" si="5"/>
        <v/>
      </c>
      <c r="AU14" s="131" t="str">
        <f t="shared" si="6"/>
        <v/>
      </c>
      <c r="AV14" s="131" t="str">
        <f t="shared" si="7"/>
        <v/>
      </c>
      <c r="AW14" s="131" t="str">
        <f t="shared" si="8"/>
        <v/>
      </c>
      <c r="AX14" s="131" t="str">
        <f t="shared" si="9"/>
        <v/>
      </c>
      <c r="AY14" s="131" t="str">
        <f t="shared" si="10"/>
        <v/>
      </c>
      <c r="AZ14" s="131" t="str">
        <f t="shared" si="11"/>
        <v/>
      </c>
      <c r="BA14" s="131" t="str">
        <f t="shared" si="12"/>
        <v/>
      </c>
      <c r="BB14" s="131" t="str">
        <f t="shared" si="13"/>
        <v/>
      </c>
      <c r="BC14" s="131" t="str">
        <f t="shared" si="14"/>
        <v/>
      </c>
      <c r="BD14" s="131" t="str">
        <f t="shared" si="15"/>
        <v/>
      </c>
      <c r="BE14" s="131" t="str">
        <f t="shared" si="16"/>
        <v/>
      </c>
      <c r="BF14" s="131" t="str">
        <f t="shared" si="17"/>
        <v/>
      </c>
      <c r="BG14" s="131" t="str">
        <f t="shared" si="18"/>
        <v/>
      </c>
      <c r="BH14" s="131" t="str">
        <f t="shared" si="19"/>
        <v/>
      </c>
      <c r="BI14" s="131" t="str">
        <f t="shared" si="20"/>
        <v/>
      </c>
      <c r="BJ14" s="131" t="str">
        <f t="shared" si="21"/>
        <v/>
      </c>
      <c r="BK14" s="131" t="str">
        <f t="shared" si="22"/>
        <v/>
      </c>
      <c r="BL14" s="131" t="str">
        <f t="shared" si="23"/>
        <v/>
      </c>
      <c r="BM14" s="131" t="str">
        <f t="shared" si="24"/>
        <v/>
      </c>
      <c r="BN14" s="131" t="str">
        <f t="shared" si="25"/>
        <v/>
      </c>
      <c r="BO14" s="131" t="str">
        <f t="shared" si="26"/>
        <v/>
      </c>
      <c r="BP14" s="131" t="str">
        <f t="shared" si="27"/>
        <v/>
      </c>
      <c r="BQ14" s="131" t="str">
        <f t="shared" si="28"/>
        <v/>
      </c>
      <c r="BR14" s="131" t="str">
        <f t="shared" si="29"/>
        <v/>
      </c>
      <c r="BS14" s="131" t="str">
        <f t="shared" si="30"/>
        <v/>
      </c>
      <c r="BT14" s="131" t="str">
        <f t="shared" si="31"/>
        <v/>
      </c>
      <c r="BU14" s="131" t="str">
        <f t="shared" si="32"/>
        <v/>
      </c>
      <c r="BV14" s="131" t="str">
        <f t="shared" si="33"/>
        <v/>
      </c>
      <c r="BW14" s="131" t="str">
        <f t="shared" si="34"/>
        <v/>
      </c>
      <c r="BX14" s="131" t="str">
        <f t="shared" si="35"/>
        <v/>
      </c>
      <c r="BY14" s="131" t="str">
        <f t="shared" si="36"/>
        <v/>
      </c>
      <c r="BZ14" s="131" t="str">
        <f t="shared" si="37"/>
        <v/>
      </c>
      <c r="CB14" s="131" t="str">
        <f t="shared" si="38"/>
        <v/>
      </c>
    </row>
    <row r="15" spans="1:80" x14ac:dyDescent="0.25">
      <c r="A15" s="184"/>
      <c r="B15" s="61">
        <v>108047</v>
      </c>
      <c r="C15" s="61" t="s">
        <v>35</v>
      </c>
      <c r="D15" s="61" t="s">
        <v>32</v>
      </c>
      <c r="E15" s="123">
        <v>200</v>
      </c>
      <c r="F15" s="156"/>
      <c r="G15" s="14"/>
      <c r="H15" s="14" t="str">
        <f>IF(F15="Yes",G15*#REF!,"")</f>
        <v/>
      </c>
      <c r="I15" s="14" t="str">
        <f t="shared" si="1"/>
        <v/>
      </c>
      <c r="J15" s="14" t="str">
        <f>IF(F15="Yes",G15*#REF!*(1+SUM(#REF!)),"")</f>
        <v/>
      </c>
      <c r="K15" s="14" t="str">
        <f>IF(F15="Yes",H15*#REF!*(1+SUM(#REF!)),"")</f>
        <v/>
      </c>
      <c r="L15" s="14" t="str">
        <f>IF(F15="Yes",I15*#REF!*(1+SUM(#REF!)),"")</f>
        <v/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Q15" s="131" t="str">
        <f t="shared" si="2"/>
        <v/>
      </c>
      <c r="AR15" s="131" t="str">
        <f t="shared" si="3"/>
        <v/>
      </c>
      <c r="AS15" s="131" t="str">
        <f t="shared" si="4"/>
        <v/>
      </c>
      <c r="AT15" s="131" t="str">
        <f t="shared" si="5"/>
        <v/>
      </c>
      <c r="AU15" s="131" t="str">
        <f t="shared" si="6"/>
        <v/>
      </c>
      <c r="AV15" s="131" t="str">
        <f t="shared" si="7"/>
        <v/>
      </c>
      <c r="AW15" s="131" t="str">
        <f t="shared" si="8"/>
        <v/>
      </c>
      <c r="AX15" s="131" t="str">
        <f t="shared" si="9"/>
        <v/>
      </c>
      <c r="AY15" s="131" t="str">
        <f t="shared" si="10"/>
        <v/>
      </c>
      <c r="AZ15" s="131" t="str">
        <f t="shared" si="11"/>
        <v/>
      </c>
      <c r="BA15" s="131" t="str">
        <f t="shared" si="12"/>
        <v/>
      </c>
      <c r="BB15" s="131" t="str">
        <f t="shared" si="13"/>
        <v/>
      </c>
      <c r="BC15" s="131" t="str">
        <f t="shared" si="14"/>
        <v/>
      </c>
      <c r="BD15" s="131" t="str">
        <f t="shared" si="15"/>
        <v/>
      </c>
      <c r="BE15" s="131" t="str">
        <f t="shared" si="16"/>
        <v/>
      </c>
      <c r="BF15" s="131" t="str">
        <f t="shared" si="17"/>
        <v/>
      </c>
      <c r="BG15" s="131" t="str">
        <f t="shared" si="18"/>
        <v/>
      </c>
      <c r="BH15" s="131" t="str">
        <f t="shared" si="19"/>
        <v/>
      </c>
      <c r="BI15" s="131" t="str">
        <f t="shared" si="20"/>
        <v/>
      </c>
      <c r="BJ15" s="131" t="str">
        <f t="shared" si="21"/>
        <v/>
      </c>
      <c r="BK15" s="131" t="str">
        <f t="shared" si="22"/>
        <v/>
      </c>
      <c r="BL15" s="131" t="str">
        <f t="shared" si="23"/>
        <v/>
      </c>
      <c r="BM15" s="131" t="str">
        <f t="shared" si="24"/>
        <v/>
      </c>
      <c r="BN15" s="131" t="str">
        <f t="shared" si="25"/>
        <v/>
      </c>
      <c r="BO15" s="131" t="str">
        <f t="shared" si="26"/>
        <v/>
      </c>
      <c r="BP15" s="131" t="str">
        <f t="shared" si="27"/>
        <v/>
      </c>
      <c r="BQ15" s="131" t="str">
        <f t="shared" si="28"/>
        <v/>
      </c>
      <c r="BR15" s="131" t="str">
        <f t="shared" si="29"/>
        <v/>
      </c>
      <c r="BS15" s="131" t="str">
        <f t="shared" si="30"/>
        <v/>
      </c>
      <c r="BT15" s="131" t="str">
        <f t="shared" si="31"/>
        <v/>
      </c>
      <c r="BU15" s="131" t="str">
        <f t="shared" si="32"/>
        <v/>
      </c>
      <c r="BV15" s="131" t="str">
        <f t="shared" si="33"/>
        <v/>
      </c>
      <c r="BW15" s="131" t="str">
        <f t="shared" si="34"/>
        <v/>
      </c>
      <c r="BX15" s="131" t="str">
        <f t="shared" si="35"/>
        <v/>
      </c>
      <c r="BY15" s="131" t="str">
        <f t="shared" si="36"/>
        <v/>
      </c>
      <c r="BZ15" s="131" t="str">
        <f t="shared" si="37"/>
        <v/>
      </c>
      <c r="CB15" s="131" t="str">
        <f t="shared" si="38"/>
        <v/>
      </c>
    </row>
    <row r="16" spans="1:80" x14ac:dyDescent="0.25">
      <c r="A16" s="184"/>
      <c r="B16" s="61">
        <v>105895</v>
      </c>
      <c r="C16" s="61" t="s">
        <v>36</v>
      </c>
      <c r="D16" s="61" t="s">
        <v>37</v>
      </c>
      <c r="E16" s="123">
        <v>16200</v>
      </c>
      <c r="F16" s="156"/>
      <c r="G16" s="14"/>
      <c r="H16" s="14" t="str">
        <f>IF(F16="Yes",G16*#REF!,"")</f>
        <v/>
      </c>
      <c r="I16" s="14" t="str">
        <f t="shared" si="1"/>
        <v/>
      </c>
      <c r="J16" s="14" t="str">
        <f>IF(F16="Yes",G16*#REF!*(1+SUM(#REF!)),"")</f>
        <v/>
      </c>
      <c r="K16" s="14" t="str">
        <f>IF(F16="Yes",H16*#REF!*(1+SUM(#REF!)),"")</f>
        <v/>
      </c>
      <c r="L16" s="14" t="str">
        <f>IF(F16="Yes",I16*#REF!*(1+SUM(#REF!)),"")</f>
        <v/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Q16" s="131" t="str">
        <f t="shared" si="2"/>
        <v/>
      </c>
      <c r="AR16" s="131" t="str">
        <f t="shared" si="3"/>
        <v/>
      </c>
      <c r="AS16" s="131" t="str">
        <f t="shared" si="4"/>
        <v/>
      </c>
      <c r="AT16" s="131" t="str">
        <f t="shared" si="5"/>
        <v/>
      </c>
      <c r="AU16" s="131" t="str">
        <f t="shared" si="6"/>
        <v/>
      </c>
      <c r="AV16" s="131" t="str">
        <f t="shared" si="7"/>
        <v/>
      </c>
      <c r="AW16" s="131" t="str">
        <f t="shared" si="8"/>
        <v/>
      </c>
      <c r="AX16" s="131" t="str">
        <f t="shared" si="9"/>
        <v/>
      </c>
      <c r="AY16" s="131" t="str">
        <f t="shared" si="10"/>
        <v/>
      </c>
      <c r="AZ16" s="131" t="str">
        <f t="shared" si="11"/>
        <v/>
      </c>
      <c r="BA16" s="131" t="str">
        <f t="shared" si="12"/>
        <v/>
      </c>
      <c r="BB16" s="131" t="str">
        <f t="shared" si="13"/>
        <v/>
      </c>
      <c r="BC16" s="131" t="str">
        <f t="shared" si="14"/>
        <v/>
      </c>
      <c r="BD16" s="131" t="str">
        <f t="shared" si="15"/>
        <v/>
      </c>
      <c r="BE16" s="131" t="str">
        <f t="shared" si="16"/>
        <v/>
      </c>
      <c r="BF16" s="131" t="str">
        <f t="shared" si="17"/>
        <v/>
      </c>
      <c r="BG16" s="131" t="str">
        <f t="shared" si="18"/>
        <v/>
      </c>
      <c r="BH16" s="131" t="str">
        <f t="shared" si="19"/>
        <v/>
      </c>
      <c r="BI16" s="131" t="str">
        <f t="shared" si="20"/>
        <v/>
      </c>
      <c r="BJ16" s="131" t="str">
        <f t="shared" si="21"/>
        <v/>
      </c>
      <c r="BK16" s="131" t="str">
        <f t="shared" si="22"/>
        <v/>
      </c>
      <c r="BL16" s="131" t="str">
        <f t="shared" si="23"/>
        <v/>
      </c>
      <c r="BM16" s="131" t="str">
        <f t="shared" si="24"/>
        <v/>
      </c>
      <c r="BN16" s="131" t="str">
        <f t="shared" si="25"/>
        <v/>
      </c>
      <c r="BO16" s="131" t="str">
        <f t="shared" si="26"/>
        <v/>
      </c>
      <c r="BP16" s="131" t="str">
        <f t="shared" si="27"/>
        <v/>
      </c>
      <c r="BQ16" s="131" t="str">
        <f t="shared" si="28"/>
        <v/>
      </c>
      <c r="BR16" s="131" t="str">
        <f t="shared" si="29"/>
        <v/>
      </c>
      <c r="BS16" s="131" t="str">
        <f t="shared" si="30"/>
        <v/>
      </c>
      <c r="BT16" s="131" t="str">
        <f t="shared" si="31"/>
        <v/>
      </c>
      <c r="BU16" s="131" t="str">
        <f t="shared" si="32"/>
        <v/>
      </c>
      <c r="BV16" s="131" t="str">
        <f t="shared" si="33"/>
        <v/>
      </c>
      <c r="BW16" s="131" t="str">
        <f t="shared" si="34"/>
        <v/>
      </c>
      <c r="BX16" s="131" t="str">
        <f t="shared" si="35"/>
        <v/>
      </c>
      <c r="BY16" s="131" t="str">
        <f t="shared" si="36"/>
        <v/>
      </c>
      <c r="BZ16" s="131" t="str">
        <f t="shared" si="37"/>
        <v/>
      </c>
      <c r="CB16" s="131" t="str">
        <f t="shared" si="38"/>
        <v/>
      </c>
    </row>
    <row r="17" spans="1:80" x14ac:dyDescent="0.25">
      <c r="A17" s="184"/>
      <c r="B17" s="61">
        <v>107435</v>
      </c>
      <c r="C17" s="61" t="s">
        <v>38</v>
      </c>
      <c r="D17" s="61" t="s">
        <v>39</v>
      </c>
      <c r="E17" s="123">
        <v>100</v>
      </c>
      <c r="F17" s="156"/>
      <c r="G17" s="14"/>
      <c r="H17" s="14" t="str">
        <f>IF(F17="Yes",G17*#REF!,"")</f>
        <v/>
      </c>
      <c r="I17" s="14" t="str">
        <f t="shared" si="1"/>
        <v/>
      </c>
      <c r="J17" s="14" t="str">
        <f>IF(F17="Yes",G17*#REF!*(1+SUM(#REF!)),"")</f>
        <v/>
      </c>
      <c r="K17" s="14" t="str">
        <f>IF(F17="Yes",H17*#REF!*(1+SUM(#REF!)),"")</f>
        <v/>
      </c>
      <c r="L17" s="14" t="str">
        <f>IF(F17="Yes",I17*#REF!*(1+SUM(#REF!)),"")</f>
        <v/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Q17" s="131" t="str">
        <f t="shared" si="2"/>
        <v/>
      </c>
      <c r="AR17" s="131" t="str">
        <f t="shared" si="3"/>
        <v/>
      </c>
      <c r="AS17" s="131" t="str">
        <f t="shared" si="4"/>
        <v/>
      </c>
      <c r="AT17" s="131" t="str">
        <f t="shared" si="5"/>
        <v/>
      </c>
      <c r="AU17" s="131" t="str">
        <f t="shared" si="6"/>
        <v/>
      </c>
      <c r="AV17" s="131" t="str">
        <f t="shared" si="7"/>
        <v/>
      </c>
      <c r="AW17" s="131" t="str">
        <f t="shared" si="8"/>
        <v/>
      </c>
      <c r="AX17" s="131" t="str">
        <f t="shared" si="9"/>
        <v/>
      </c>
      <c r="AY17" s="131" t="str">
        <f t="shared" si="10"/>
        <v/>
      </c>
      <c r="AZ17" s="131" t="str">
        <f t="shared" si="11"/>
        <v/>
      </c>
      <c r="BA17" s="131" t="str">
        <f t="shared" si="12"/>
        <v/>
      </c>
      <c r="BB17" s="131" t="str">
        <f t="shared" si="13"/>
        <v/>
      </c>
      <c r="BC17" s="131" t="str">
        <f t="shared" si="14"/>
        <v/>
      </c>
      <c r="BD17" s="131" t="str">
        <f t="shared" si="15"/>
        <v/>
      </c>
      <c r="BE17" s="131" t="str">
        <f t="shared" si="16"/>
        <v/>
      </c>
      <c r="BF17" s="131" t="str">
        <f t="shared" si="17"/>
        <v/>
      </c>
      <c r="BG17" s="131" t="str">
        <f t="shared" si="18"/>
        <v/>
      </c>
      <c r="BH17" s="131" t="str">
        <f t="shared" si="19"/>
        <v/>
      </c>
      <c r="BI17" s="131" t="str">
        <f t="shared" si="20"/>
        <v/>
      </c>
      <c r="BJ17" s="131" t="str">
        <f t="shared" si="21"/>
        <v/>
      </c>
      <c r="BK17" s="131" t="str">
        <f t="shared" si="22"/>
        <v/>
      </c>
      <c r="BL17" s="131" t="str">
        <f t="shared" si="23"/>
        <v/>
      </c>
      <c r="BM17" s="131" t="str">
        <f t="shared" si="24"/>
        <v/>
      </c>
      <c r="BN17" s="131" t="str">
        <f t="shared" si="25"/>
        <v/>
      </c>
      <c r="BO17" s="131" t="str">
        <f t="shared" si="26"/>
        <v/>
      </c>
      <c r="BP17" s="131" t="str">
        <f t="shared" si="27"/>
        <v/>
      </c>
      <c r="BQ17" s="131" t="str">
        <f t="shared" si="28"/>
        <v/>
      </c>
      <c r="BR17" s="131" t="str">
        <f t="shared" si="29"/>
        <v/>
      </c>
      <c r="BS17" s="131" t="str">
        <f t="shared" si="30"/>
        <v/>
      </c>
      <c r="BT17" s="131" t="str">
        <f t="shared" si="31"/>
        <v/>
      </c>
      <c r="BU17" s="131" t="str">
        <f t="shared" si="32"/>
        <v/>
      </c>
      <c r="BV17" s="131" t="str">
        <f t="shared" si="33"/>
        <v/>
      </c>
      <c r="BW17" s="131" t="str">
        <f t="shared" si="34"/>
        <v/>
      </c>
      <c r="BX17" s="131" t="str">
        <f t="shared" si="35"/>
        <v/>
      </c>
      <c r="BY17" s="131" t="str">
        <f t="shared" si="36"/>
        <v/>
      </c>
      <c r="BZ17" s="131" t="str">
        <f t="shared" si="37"/>
        <v/>
      </c>
      <c r="CB17" s="131" t="str">
        <f t="shared" si="38"/>
        <v/>
      </c>
    </row>
    <row r="18" spans="1:80" x14ac:dyDescent="0.25">
      <c r="A18" s="184"/>
      <c r="B18" s="61">
        <v>107465</v>
      </c>
      <c r="C18" s="61" t="s">
        <v>40</v>
      </c>
      <c r="D18" s="61" t="s">
        <v>41</v>
      </c>
      <c r="E18" s="123">
        <v>12</v>
      </c>
      <c r="F18" s="156"/>
      <c r="G18" s="14"/>
      <c r="H18" s="14" t="str">
        <f>IF(F18="Yes",G18*#REF!,"")</f>
        <v/>
      </c>
      <c r="I18" s="14" t="str">
        <f t="shared" si="1"/>
        <v/>
      </c>
      <c r="J18" s="14" t="str">
        <f>IF(F18="Yes",G18*#REF!*(1+SUM(#REF!)),"")</f>
        <v/>
      </c>
      <c r="K18" s="14" t="str">
        <f>IF(F18="Yes",H18*#REF!*(1+SUM(#REF!)),"")</f>
        <v/>
      </c>
      <c r="L18" s="14" t="str">
        <f>IF(F18="Yes",I18*#REF!*(1+SUM(#REF!)),"")</f>
        <v/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Q18" s="131" t="str">
        <f t="shared" si="2"/>
        <v/>
      </c>
      <c r="AR18" s="131" t="str">
        <f t="shared" si="3"/>
        <v/>
      </c>
      <c r="AS18" s="131" t="str">
        <f t="shared" si="4"/>
        <v/>
      </c>
      <c r="AT18" s="131" t="str">
        <f t="shared" si="5"/>
        <v/>
      </c>
      <c r="AU18" s="131" t="str">
        <f t="shared" si="6"/>
        <v/>
      </c>
      <c r="AV18" s="131" t="str">
        <f t="shared" si="7"/>
        <v/>
      </c>
      <c r="AW18" s="131" t="str">
        <f t="shared" si="8"/>
        <v/>
      </c>
      <c r="AX18" s="131" t="str">
        <f t="shared" si="9"/>
        <v/>
      </c>
      <c r="AY18" s="131" t="str">
        <f t="shared" si="10"/>
        <v/>
      </c>
      <c r="AZ18" s="131" t="str">
        <f t="shared" si="11"/>
        <v/>
      </c>
      <c r="BA18" s="131" t="str">
        <f t="shared" si="12"/>
        <v/>
      </c>
      <c r="BB18" s="131" t="str">
        <f t="shared" si="13"/>
        <v/>
      </c>
      <c r="BC18" s="131" t="str">
        <f t="shared" si="14"/>
        <v/>
      </c>
      <c r="BD18" s="131" t="str">
        <f t="shared" si="15"/>
        <v/>
      </c>
      <c r="BE18" s="131" t="str">
        <f t="shared" si="16"/>
        <v/>
      </c>
      <c r="BF18" s="131" t="str">
        <f t="shared" si="17"/>
        <v/>
      </c>
      <c r="BG18" s="131" t="str">
        <f t="shared" si="18"/>
        <v/>
      </c>
      <c r="BH18" s="131" t="str">
        <f t="shared" si="19"/>
        <v/>
      </c>
      <c r="BI18" s="131" t="str">
        <f t="shared" si="20"/>
        <v/>
      </c>
      <c r="BJ18" s="131" t="str">
        <f t="shared" si="21"/>
        <v/>
      </c>
      <c r="BK18" s="131" t="str">
        <f t="shared" si="22"/>
        <v/>
      </c>
      <c r="BL18" s="131" t="str">
        <f t="shared" si="23"/>
        <v/>
      </c>
      <c r="BM18" s="131" t="str">
        <f t="shared" si="24"/>
        <v/>
      </c>
      <c r="BN18" s="131" t="str">
        <f t="shared" si="25"/>
        <v/>
      </c>
      <c r="BO18" s="131" t="str">
        <f t="shared" si="26"/>
        <v/>
      </c>
      <c r="BP18" s="131" t="str">
        <f t="shared" si="27"/>
        <v/>
      </c>
      <c r="BQ18" s="131" t="str">
        <f t="shared" si="28"/>
        <v/>
      </c>
      <c r="BR18" s="131" t="str">
        <f t="shared" si="29"/>
        <v/>
      </c>
      <c r="BS18" s="131" t="str">
        <f t="shared" si="30"/>
        <v/>
      </c>
      <c r="BT18" s="131" t="str">
        <f t="shared" si="31"/>
        <v/>
      </c>
      <c r="BU18" s="131" t="str">
        <f t="shared" si="32"/>
        <v/>
      </c>
      <c r="BV18" s="131" t="str">
        <f t="shared" si="33"/>
        <v/>
      </c>
      <c r="BW18" s="131" t="str">
        <f t="shared" si="34"/>
        <v/>
      </c>
      <c r="BX18" s="131" t="str">
        <f t="shared" si="35"/>
        <v/>
      </c>
      <c r="BY18" s="131" t="str">
        <f t="shared" si="36"/>
        <v/>
      </c>
      <c r="BZ18" s="131" t="str">
        <f t="shared" si="37"/>
        <v/>
      </c>
      <c r="CB18" s="131" t="str">
        <f t="shared" si="38"/>
        <v/>
      </c>
    </row>
    <row r="19" spans="1:80" x14ac:dyDescent="0.25">
      <c r="A19" s="184"/>
      <c r="B19" s="61">
        <v>106759</v>
      </c>
      <c r="C19" s="61" t="s">
        <v>42</v>
      </c>
      <c r="D19" s="61" t="s">
        <v>43</v>
      </c>
      <c r="E19" s="123">
        <v>50</v>
      </c>
      <c r="F19" s="156"/>
      <c r="G19" s="14"/>
      <c r="H19" s="14" t="str">
        <f>IF(F19="Yes",G19*#REF!,"")</f>
        <v/>
      </c>
      <c r="I19" s="14" t="str">
        <f t="shared" si="1"/>
        <v/>
      </c>
      <c r="J19" s="14" t="str">
        <f>IF(F19="Yes",G19*#REF!*(1+SUM(#REF!)),"")</f>
        <v/>
      </c>
      <c r="K19" s="14" t="str">
        <f>IF(F19="Yes",H19*#REF!*(1+SUM(#REF!)),"")</f>
        <v/>
      </c>
      <c r="L19" s="14" t="str">
        <f>IF(F19="Yes",I19*#REF!*(1+SUM(#REF!)),"")</f>
        <v/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Q19" s="131" t="str">
        <f t="shared" si="2"/>
        <v/>
      </c>
      <c r="AR19" s="131" t="str">
        <f t="shared" si="3"/>
        <v/>
      </c>
      <c r="AS19" s="131" t="str">
        <f t="shared" si="4"/>
        <v/>
      </c>
      <c r="AT19" s="131" t="str">
        <f t="shared" si="5"/>
        <v/>
      </c>
      <c r="AU19" s="131" t="str">
        <f t="shared" si="6"/>
        <v/>
      </c>
      <c r="AV19" s="131" t="str">
        <f t="shared" si="7"/>
        <v/>
      </c>
      <c r="AW19" s="131" t="str">
        <f t="shared" si="8"/>
        <v/>
      </c>
      <c r="AX19" s="131" t="str">
        <f t="shared" si="9"/>
        <v/>
      </c>
      <c r="AY19" s="131" t="str">
        <f t="shared" si="10"/>
        <v/>
      </c>
      <c r="AZ19" s="131" t="str">
        <f t="shared" si="11"/>
        <v/>
      </c>
      <c r="BA19" s="131" t="str">
        <f t="shared" si="12"/>
        <v/>
      </c>
      <c r="BB19" s="131" t="str">
        <f t="shared" si="13"/>
        <v/>
      </c>
      <c r="BC19" s="131" t="str">
        <f t="shared" si="14"/>
        <v/>
      </c>
      <c r="BD19" s="131" t="str">
        <f t="shared" si="15"/>
        <v/>
      </c>
      <c r="BE19" s="131" t="str">
        <f t="shared" si="16"/>
        <v/>
      </c>
      <c r="BF19" s="131" t="str">
        <f t="shared" si="17"/>
        <v/>
      </c>
      <c r="BG19" s="131" t="str">
        <f t="shared" si="18"/>
        <v/>
      </c>
      <c r="BH19" s="131" t="str">
        <f t="shared" si="19"/>
        <v/>
      </c>
      <c r="BI19" s="131" t="str">
        <f t="shared" si="20"/>
        <v/>
      </c>
      <c r="BJ19" s="131" t="str">
        <f t="shared" si="21"/>
        <v/>
      </c>
      <c r="BK19" s="131" t="str">
        <f t="shared" si="22"/>
        <v/>
      </c>
      <c r="BL19" s="131" t="str">
        <f t="shared" si="23"/>
        <v/>
      </c>
      <c r="BM19" s="131" t="str">
        <f t="shared" si="24"/>
        <v/>
      </c>
      <c r="BN19" s="131" t="str">
        <f t="shared" si="25"/>
        <v/>
      </c>
      <c r="BO19" s="131" t="str">
        <f t="shared" si="26"/>
        <v/>
      </c>
      <c r="BP19" s="131" t="str">
        <f t="shared" si="27"/>
        <v/>
      </c>
      <c r="BQ19" s="131" t="str">
        <f t="shared" si="28"/>
        <v/>
      </c>
      <c r="BR19" s="131" t="str">
        <f t="shared" si="29"/>
        <v/>
      </c>
      <c r="BS19" s="131" t="str">
        <f t="shared" si="30"/>
        <v/>
      </c>
      <c r="BT19" s="131" t="str">
        <f t="shared" si="31"/>
        <v/>
      </c>
      <c r="BU19" s="131" t="str">
        <f t="shared" si="32"/>
        <v/>
      </c>
      <c r="BV19" s="131" t="str">
        <f t="shared" si="33"/>
        <v/>
      </c>
      <c r="BW19" s="131" t="str">
        <f t="shared" si="34"/>
        <v/>
      </c>
      <c r="BX19" s="131" t="str">
        <f t="shared" si="35"/>
        <v/>
      </c>
      <c r="BY19" s="131" t="str">
        <f t="shared" si="36"/>
        <v/>
      </c>
      <c r="BZ19" s="131" t="str">
        <f t="shared" si="37"/>
        <v/>
      </c>
      <c r="CB19" s="131" t="str">
        <f t="shared" si="38"/>
        <v/>
      </c>
    </row>
    <row r="20" spans="1:80" x14ac:dyDescent="0.25">
      <c r="A20" s="184"/>
      <c r="B20" s="61">
        <v>102444</v>
      </c>
      <c r="C20" s="61" t="s">
        <v>44</v>
      </c>
      <c r="D20" s="61" t="s">
        <v>43</v>
      </c>
      <c r="E20" s="123">
        <v>50</v>
      </c>
      <c r="F20" s="156"/>
      <c r="G20" s="14"/>
      <c r="H20" s="14" t="str">
        <f>IF(F20="Yes",G20*#REF!,"")</f>
        <v/>
      </c>
      <c r="I20" s="14" t="str">
        <f t="shared" si="1"/>
        <v/>
      </c>
      <c r="J20" s="14" t="str">
        <f>IF(F20="Yes",G20*#REF!*(1+SUM(#REF!)),"")</f>
        <v/>
      </c>
      <c r="K20" s="14" t="str">
        <f>IF(F20="Yes",H20*#REF!*(1+SUM(#REF!)),"")</f>
        <v/>
      </c>
      <c r="L20" s="14" t="str">
        <f>IF(F20="Yes",I20*#REF!*(1+SUM(#REF!)),"")</f>
        <v/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Q20" s="131" t="str">
        <f t="shared" si="2"/>
        <v/>
      </c>
      <c r="AR20" s="131" t="str">
        <f t="shared" si="3"/>
        <v/>
      </c>
      <c r="AS20" s="131" t="str">
        <f t="shared" si="4"/>
        <v/>
      </c>
      <c r="AT20" s="131" t="str">
        <f t="shared" si="5"/>
        <v/>
      </c>
      <c r="AU20" s="131" t="str">
        <f t="shared" si="6"/>
        <v/>
      </c>
      <c r="AV20" s="131" t="str">
        <f t="shared" si="7"/>
        <v/>
      </c>
      <c r="AW20" s="131" t="str">
        <f t="shared" si="8"/>
        <v/>
      </c>
      <c r="AX20" s="131" t="str">
        <f t="shared" si="9"/>
        <v/>
      </c>
      <c r="AY20" s="131" t="str">
        <f t="shared" si="10"/>
        <v/>
      </c>
      <c r="AZ20" s="131" t="str">
        <f t="shared" si="11"/>
        <v/>
      </c>
      <c r="BA20" s="131" t="str">
        <f t="shared" si="12"/>
        <v/>
      </c>
      <c r="BB20" s="131" t="str">
        <f t="shared" si="13"/>
        <v/>
      </c>
      <c r="BC20" s="131" t="str">
        <f t="shared" si="14"/>
        <v/>
      </c>
      <c r="BD20" s="131" t="str">
        <f t="shared" si="15"/>
        <v/>
      </c>
      <c r="BE20" s="131" t="str">
        <f t="shared" si="16"/>
        <v/>
      </c>
      <c r="BF20" s="131" t="str">
        <f t="shared" si="17"/>
        <v/>
      </c>
      <c r="BG20" s="131" t="str">
        <f t="shared" si="18"/>
        <v/>
      </c>
      <c r="BH20" s="131" t="str">
        <f t="shared" si="19"/>
        <v/>
      </c>
      <c r="BI20" s="131" t="str">
        <f t="shared" si="20"/>
        <v/>
      </c>
      <c r="BJ20" s="131" t="str">
        <f t="shared" si="21"/>
        <v/>
      </c>
      <c r="BK20" s="131" t="str">
        <f t="shared" si="22"/>
        <v/>
      </c>
      <c r="BL20" s="131" t="str">
        <f t="shared" si="23"/>
        <v/>
      </c>
      <c r="BM20" s="131" t="str">
        <f t="shared" si="24"/>
        <v/>
      </c>
      <c r="BN20" s="131" t="str">
        <f t="shared" si="25"/>
        <v/>
      </c>
      <c r="BO20" s="131" t="str">
        <f t="shared" si="26"/>
        <v/>
      </c>
      <c r="BP20" s="131" t="str">
        <f t="shared" si="27"/>
        <v/>
      </c>
      <c r="BQ20" s="131" t="str">
        <f t="shared" si="28"/>
        <v/>
      </c>
      <c r="BR20" s="131" t="str">
        <f t="shared" si="29"/>
        <v/>
      </c>
      <c r="BS20" s="131" t="str">
        <f t="shared" si="30"/>
        <v/>
      </c>
      <c r="BT20" s="131" t="str">
        <f t="shared" si="31"/>
        <v/>
      </c>
      <c r="BU20" s="131" t="str">
        <f t="shared" si="32"/>
        <v/>
      </c>
      <c r="BV20" s="131" t="str">
        <f t="shared" si="33"/>
        <v/>
      </c>
      <c r="BW20" s="131" t="str">
        <f t="shared" si="34"/>
        <v/>
      </c>
      <c r="BX20" s="131" t="str">
        <f t="shared" si="35"/>
        <v/>
      </c>
      <c r="BY20" s="131" t="str">
        <f t="shared" si="36"/>
        <v/>
      </c>
      <c r="BZ20" s="131" t="str">
        <f t="shared" si="37"/>
        <v/>
      </c>
      <c r="CB20" s="131" t="str">
        <f t="shared" si="38"/>
        <v/>
      </c>
    </row>
    <row r="21" spans="1:80" x14ac:dyDescent="0.25">
      <c r="A21" s="184"/>
      <c r="B21" s="61">
        <v>102273</v>
      </c>
      <c r="C21" s="61" t="s">
        <v>45</v>
      </c>
      <c r="D21" s="61" t="s">
        <v>43</v>
      </c>
      <c r="E21" s="123">
        <v>50</v>
      </c>
      <c r="F21" s="156"/>
      <c r="G21" s="14"/>
      <c r="H21" s="14" t="str">
        <f>IF(F21="Yes",G21*#REF!,"")</f>
        <v/>
      </c>
      <c r="I21" s="14" t="str">
        <f t="shared" si="1"/>
        <v/>
      </c>
      <c r="J21" s="14" t="str">
        <f>IF(F21="Yes",G21*#REF!*(1+SUM(#REF!)),"")</f>
        <v/>
      </c>
      <c r="K21" s="14" t="str">
        <f>IF(F21="Yes",H21*#REF!*(1+SUM(#REF!)),"")</f>
        <v/>
      </c>
      <c r="L21" s="14" t="str">
        <f>IF(F21="Yes",I21*#REF!*(1+SUM(#REF!)),"")</f>
        <v/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Q21" s="131" t="str">
        <f t="shared" si="2"/>
        <v/>
      </c>
      <c r="AR21" s="131" t="str">
        <f t="shared" si="3"/>
        <v/>
      </c>
      <c r="AS21" s="131" t="str">
        <f t="shared" si="4"/>
        <v/>
      </c>
      <c r="AT21" s="131" t="str">
        <f t="shared" si="5"/>
        <v/>
      </c>
      <c r="AU21" s="131" t="str">
        <f t="shared" si="6"/>
        <v/>
      </c>
      <c r="AV21" s="131" t="str">
        <f t="shared" si="7"/>
        <v/>
      </c>
      <c r="AW21" s="131" t="str">
        <f t="shared" si="8"/>
        <v/>
      </c>
      <c r="AX21" s="131" t="str">
        <f t="shared" si="9"/>
        <v/>
      </c>
      <c r="AY21" s="131" t="str">
        <f t="shared" si="10"/>
        <v/>
      </c>
      <c r="AZ21" s="131" t="str">
        <f t="shared" si="11"/>
        <v/>
      </c>
      <c r="BA21" s="131" t="str">
        <f t="shared" si="12"/>
        <v/>
      </c>
      <c r="BB21" s="131" t="str">
        <f t="shared" si="13"/>
        <v/>
      </c>
      <c r="BC21" s="131" t="str">
        <f t="shared" si="14"/>
        <v/>
      </c>
      <c r="BD21" s="131" t="str">
        <f t="shared" si="15"/>
        <v/>
      </c>
      <c r="BE21" s="131" t="str">
        <f t="shared" si="16"/>
        <v/>
      </c>
      <c r="BF21" s="131" t="str">
        <f t="shared" si="17"/>
        <v/>
      </c>
      <c r="BG21" s="131" t="str">
        <f t="shared" si="18"/>
        <v/>
      </c>
      <c r="BH21" s="131" t="str">
        <f t="shared" si="19"/>
        <v/>
      </c>
      <c r="BI21" s="131" t="str">
        <f t="shared" si="20"/>
        <v/>
      </c>
      <c r="BJ21" s="131" t="str">
        <f t="shared" si="21"/>
        <v/>
      </c>
      <c r="BK21" s="131" t="str">
        <f t="shared" si="22"/>
        <v/>
      </c>
      <c r="BL21" s="131" t="str">
        <f t="shared" si="23"/>
        <v/>
      </c>
      <c r="BM21" s="131" t="str">
        <f t="shared" si="24"/>
        <v/>
      </c>
      <c r="BN21" s="131" t="str">
        <f t="shared" si="25"/>
        <v/>
      </c>
      <c r="BO21" s="131" t="str">
        <f t="shared" si="26"/>
        <v/>
      </c>
      <c r="BP21" s="131" t="str">
        <f t="shared" si="27"/>
        <v/>
      </c>
      <c r="BQ21" s="131" t="str">
        <f t="shared" si="28"/>
        <v/>
      </c>
      <c r="BR21" s="131" t="str">
        <f t="shared" si="29"/>
        <v/>
      </c>
      <c r="BS21" s="131" t="str">
        <f t="shared" si="30"/>
        <v/>
      </c>
      <c r="BT21" s="131" t="str">
        <f t="shared" si="31"/>
        <v/>
      </c>
      <c r="BU21" s="131" t="str">
        <f t="shared" si="32"/>
        <v/>
      </c>
      <c r="BV21" s="131" t="str">
        <f t="shared" si="33"/>
        <v/>
      </c>
      <c r="BW21" s="131" t="str">
        <f t="shared" si="34"/>
        <v/>
      </c>
      <c r="BX21" s="131" t="str">
        <f t="shared" si="35"/>
        <v/>
      </c>
      <c r="BY21" s="131" t="str">
        <f t="shared" si="36"/>
        <v/>
      </c>
      <c r="BZ21" s="131" t="str">
        <f t="shared" si="37"/>
        <v/>
      </c>
      <c r="CB21" s="131" t="str">
        <f t="shared" si="38"/>
        <v/>
      </c>
    </row>
    <row r="22" spans="1:80" ht="15.75" thickBot="1" x14ac:dyDescent="0.3">
      <c r="A22" s="185"/>
      <c r="B22" s="66">
        <v>106758</v>
      </c>
      <c r="C22" s="66" t="s">
        <v>46</v>
      </c>
      <c r="D22" s="66" t="s">
        <v>43</v>
      </c>
      <c r="E22" s="124">
        <v>50</v>
      </c>
      <c r="F22" s="156"/>
      <c r="G22" s="14"/>
      <c r="H22" s="14" t="str">
        <f>IF(F22="Yes",G22*#REF!,"")</f>
        <v/>
      </c>
      <c r="I22" s="14" t="str">
        <f t="shared" si="1"/>
        <v/>
      </c>
      <c r="J22" s="14" t="str">
        <f>IF(F22="Yes",G22*#REF!*(1+SUM(#REF!)),"")</f>
        <v/>
      </c>
      <c r="K22" s="14" t="str">
        <f>IF(F22="Yes",H22*#REF!*(1+SUM(#REF!)),"")</f>
        <v/>
      </c>
      <c r="L22" s="14" t="str">
        <f>IF(F22="Yes",I22*#REF!*(1+SUM(#REF!)),"")</f>
        <v/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Q22" s="131" t="str">
        <f t="shared" si="2"/>
        <v/>
      </c>
      <c r="AR22" s="131" t="str">
        <f t="shared" si="3"/>
        <v/>
      </c>
      <c r="AS22" s="131" t="str">
        <f t="shared" si="4"/>
        <v/>
      </c>
      <c r="AT22" s="131" t="str">
        <f t="shared" si="5"/>
        <v/>
      </c>
      <c r="AU22" s="131" t="str">
        <f t="shared" si="6"/>
        <v/>
      </c>
      <c r="AV22" s="131" t="str">
        <f t="shared" si="7"/>
        <v/>
      </c>
      <c r="AW22" s="131" t="str">
        <f t="shared" si="8"/>
        <v/>
      </c>
      <c r="AX22" s="131" t="str">
        <f t="shared" si="9"/>
        <v/>
      </c>
      <c r="AY22" s="131" t="str">
        <f t="shared" si="10"/>
        <v/>
      </c>
      <c r="AZ22" s="131" t="str">
        <f t="shared" si="11"/>
        <v/>
      </c>
      <c r="BA22" s="131" t="str">
        <f t="shared" si="12"/>
        <v/>
      </c>
      <c r="BB22" s="131" t="str">
        <f t="shared" si="13"/>
        <v/>
      </c>
      <c r="BC22" s="131" t="str">
        <f t="shared" si="14"/>
        <v/>
      </c>
      <c r="BD22" s="131" t="str">
        <f t="shared" si="15"/>
        <v/>
      </c>
      <c r="BE22" s="131" t="str">
        <f t="shared" si="16"/>
        <v/>
      </c>
      <c r="BF22" s="131" t="str">
        <f t="shared" si="17"/>
        <v/>
      </c>
      <c r="BG22" s="131" t="str">
        <f t="shared" si="18"/>
        <v/>
      </c>
      <c r="BH22" s="131" t="str">
        <f t="shared" si="19"/>
        <v/>
      </c>
      <c r="BI22" s="131" t="str">
        <f t="shared" si="20"/>
        <v/>
      </c>
      <c r="BJ22" s="131" t="str">
        <f t="shared" si="21"/>
        <v/>
      </c>
      <c r="BK22" s="131" t="str">
        <f t="shared" si="22"/>
        <v/>
      </c>
      <c r="BL22" s="131" t="str">
        <f t="shared" si="23"/>
        <v/>
      </c>
      <c r="BM22" s="131" t="str">
        <f t="shared" si="24"/>
        <v/>
      </c>
      <c r="BN22" s="131" t="str">
        <f t="shared" si="25"/>
        <v/>
      </c>
      <c r="BO22" s="131" t="str">
        <f t="shared" si="26"/>
        <v/>
      </c>
      <c r="BP22" s="131" t="str">
        <f t="shared" si="27"/>
        <v/>
      </c>
      <c r="BQ22" s="131" t="str">
        <f t="shared" si="28"/>
        <v/>
      </c>
      <c r="BR22" s="131" t="str">
        <f t="shared" si="29"/>
        <v/>
      </c>
      <c r="BS22" s="131" t="str">
        <f t="shared" si="30"/>
        <v/>
      </c>
      <c r="BT22" s="131" t="str">
        <f t="shared" si="31"/>
        <v/>
      </c>
      <c r="BU22" s="131" t="str">
        <f t="shared" si="32"/>
        <v/>
      </c>
      <c r="BV22" s="131" t="str">
        <f t="shared" si="33"/>
        <v/>
      </c>
      <c r="BW22" s="131" t="str">
        <f t="shared" si="34"/>
        <v/>
      </c>
      <c r="BX22" s="131" t="str">
        <f t="shared" si="35"/>
        <v/>
      </c>
      <c r="BY22" s="131" t="str">
        <f t="shared" si="36"/>
        <v/>
      </c>
      <c r="BZ22" s="131" t="str">
        <f t="shared" si="37"/>
        <v/>
      </c>
      <c r="CB22" s="131" t="str">
        <f t="shared" si="38"/>
        <v/>
      </c>
    </row>
    <row r="23" spans="1:80" x14ac:dyDescent="0.25">
      <c r="A23" s="186" t="s">
        <v>4</v>
      </c>
      <c r="B23" s="70">
        <v>107107</v>
      </c>
      <c r="C23" s="70" t="s">
        <v>47</v>
      </c>
      <c r="D23" s="70" t="s">
        <v>48</v>
      </c>
      <c r="E23" s="125">
        <v>50</v>
      </c>
      <c r="F23" s="156"/>
      <c r="G23" s="14"/>
      <c r="H23" s="14" t="str">
        <f>IF(F23="Yes",G23*#REF!,"")</f>
        <v/>
      </c>
      <c r="I23" s="14" t="str">
        <f t="shared" si="1"/>
        <v/>
      </c>
      <c r="J23" s="14" t="str">
        <f>IF(F23="Yes",G23*#REF!*(1+SUM(#REF!)),"")</f>
        <v/>
      </c>
      <c r="K23" s="14" t="str">
        <f>IF(F23="Yes",H23*#REF!*(1+SUM(#REF!)),"")</f>
        <v/>
      </c>
      <c r="L23" s="14" t="str">
        <f>IF(F23="Yes",I23*#REF!*(1+SUM(#REF!)),"")</f>
        <v/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Q23" s="131" t="str">
        <f t="shared" si="2"/>
        <v/>
      </c>
      <c r="AR23" s="131" t="str">
        <f t="shared" si="3"/>
        <v/>
      </c>
      <c r="AS23" s="131" t="str">
        <f t="shared" si="4"/>
        <v/>
      </c>
      <c r="AT23" s="131" t="str">
        <f t="shared" si="5"/>
        <v/>
      </c>
      <c r="AU23" s="131" t="str">
        <f t="shared" si="6"/>
        <v/>
      </c>
      <c r="AV23" s="131" t="str">
        <f t="shared" si="7"/>
        <v/>
      </c>
      <c r="AW23" s="131" t="str">
        <f t="shared" si="8"/>
        <v/>
      </c>
      <c r="AX23" s="131" t="str">
        <f t="shared" si="9"/>
        <v/>
      </c>
      <c r="AY23" s="131" t="str">
        <f t="shared" si="10"/>
        <v/>
      </c>
      <c r="AZ23" s="131" t="str">
        <f t="shared" si="11"/>
        <v/>
      </c>
      <c r="BA23" s="131" t="str">
        <f t="shared" si="12"/>
        <v/>
      </c>
      <c r="BB23" s="131" t="str">
        <f t="shared" si="13"/>
        <v/>
      </c>
      <c r="BC23" s="131" t="str">
        <f t="shared" si="14"/>
        <v/>
      </c>
      <c r="BD23" s="131" t="str">
        <f t="shared" si="15"/>
        <v/>
      </c>
      <c r="BE23" s="131" t="str">
        <f t="shared" si="16"/>
        <v/>
      </c>
      <c r="BF23" s="131" t="str">
        <f t="shared" si="17"/>
        <v/>
      </c>
      <c r="BG23" s="131" t="str">
        <f t="shared" si="18"/>
        <v/>
      </c>
      <c r="BH23" s="131" t="str">
        <f t="shared" si="19"/>
        <v/>
      </c>
      <c r="BI23" s="131" t="str">
        <f t="shared" si="20"/>
        <v/>
      </c>
      <c r="BJ23" s="131" t="str">
        <f t="shared" si="21"/>
        <v/>
      </c>
      <c r="BK23" s="131" t="str">
        <f t="shared" si="22"/>
        <v/>
      </c>
      <c r="BL23" s="131" t="str">
        <f t="shared" si="23"/>
        <v/>
      </c>
      <c r="BM23" s="131" t="str">
        <f t="shared" si="24"/>
        <v/>
      </c>
      <c r="BN23" s="131" t="str">
        <f t="shared" si="25"/>
        <v/>
      </c>
      <c r="BO23" s="131" t="str">
        <f t="shared" si="26"/>
        <v/>
      </c>
      <c r="BP23" s="131" t="str">
        <f t="shared" si="27"/>
        <v/>
      </c>
      <c r="BQ23" s="131" t="str">
        <f t="shared" si="28"/>
        <v/>
      </c>
      <c r="BR23" s="131" t="str">
        <f t="shared" si="29"/>
        <v/>
      </c>
      <c r="BS23" s="131" t="str">
        <f t="shared" si="30"/>
        <v/>
      </c>
      <c r="BT23" s="131" t="str">
        <f t="shared" si="31"/>
        <v/>
      </c>
      <c r="BU23" s="131" t="str">
        <f t="shared" si="32"/>
        <v/>
      </c>
      <c r="BV23" s="131" t="str">
        <f t="shared" si="33"/>
        <v/>
      </c>
      <c r="BW23" s="131" t="str">
        <f t="shared" si="34"/>
        <v/>
      </c>
      <c r="BX23" s="131" t="str">
        <f t="shared" si="35"/>
        <v/>
      </c>
      <c r="BY23" s="131" t="str">
        <f t="shared" si="36"/>
        <v/>
      </c>
      <c r="BZ23" s="131" t="str">
        <f t="shared" si="37"/>
        <v/>
      </c>
      <c r="CB23" s="131" t="str">
        <f t="shared" si="38"/>
        <v/>
      </c>
    </row>
    <row r="24" spans="1:80" x14ac:dyDescent="0.25">
      <c r="A24" s="187"/>
      <c r="B24" s="77">
        <v>107106</v>
      </c>
      <c r="C24" s="77" t="s">
        <v>49</v>
      </c>
      <c r="D24" s="77" t="s">
        <v>50</v>
      </c>
      <c r="E24" s="126">
        <v>100</v>
      </c>
      <c r="F24" s="156"/>
      <c r="G24" s="14"/>
      <c r="H24" s="14" t="str">
        <f>IF(F24="Yes",G24*#REF!,"")</f>
        <v/>
      </c>
      <c r="I24" s="14" t="str">
        <f t="shared" si="1"/>
        <v/>
      </c>
      <c r="J24" s="14" t="str">
        <f>IF(F24="Yes",G24*#REF!*(1+SUM(#REF!)),"")</f>
        <v/>
      </c>
      <c r="K24" s="14" t="str">
        <f>IF(F24="Yes",H24*#REF!*(1+SUM(#REF!)),"")</f>
        <v/>
      </c>
      <c r="L24" s="14" t="str">
        <f>IF(F24="Yes",I24*#REF!*(1+SUM(#REF!)),"")</f>
        <v/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Q24" s="131" t="str">
        <f t="shared" si="2"/>
        <v/>
      </c>
      <c r="AR24" s="131" t="str">
        <f t="shared" si="3"/>
        <v/>
      </c>
      <c r="AS24" s="131" t="str">
        <f t="shared" si="4"/>
        <v/>
      </c>
      <c r="AT24" s="131" t="str">
        <f t="shared" si="5"/>
        <v/>
      </c>
      <c r="AU24" s="131" t="str">
        <f t="shared" si="6"/>
        <v/>
      </c>
      <c r="AV24" s="131" t="str">
        <f t="shared" si="7"/>
        <v/>
      </c>
      <c r="AW24" s="131" t="str">
        <f t="shared" si="8"/>
        <v/>
      </c>
      <c r="AX24" s="131" t="str">
        <f t="shared" si="9"/>
        <v/>
      </c>
      <c r="AY24" s="131" t="str">
        <f t="shared" si="10"/>
        <v/>
      </c>
      <c r="AZ24" s="131" t="str">
        <f t="shared" si="11"/>
        <v/>
      </c>
      <c r="BA24" s="131" t="str">
        <f t="shared" si="12"/>
        <v/>
      </c>
      <c r="BB24" s="131" t="str">
        <f t="shared" si="13"/>
        <v/>
      </c>
      <c r="BC24" s="131" t="str">
        <f t="shared" si="14"/>
        <v/>
      </c>
      <c r="BD24" s="131" t="str">
        <f t="shared" si="15"/>
        <v/>
      </c>
      <c r="BE24" s="131" t="str">
        <f t="shared" si="16"/>
        <v/>
      </c>
      <c r="BF24" s="131" t="str">
        <f t="shared" si="17"/>
        <v/>
      </c>
      <c r="BG24" s="131" t="str">
        <f t="shared" si="18"/>
        <v/>
      </c>
      <c r="BH24" s="131" t="str">
        <f t="shared" si="19"/>
        <v/>
      </c>
      <c r="BI24" s="131" t="str">
        <f t="shared" si="20"/>
        <v/>
      </c>
      <c r="BJ24" s="131" t="str">
        <f t="shared" si="21"/>
        <v/>
      </c>
      <c r="BK24" s="131" t="str">
        <f t="shared" si="22"/>
        <v/>
      </c>
      <c r="BL24" s="131" t="str">
        <f t="shared" si="23"/>
        <v/>
      </c>
      <c r="BM24" s="131" t="str">
        <f t="shared" si="24"/>
        <v/>
      </c>
      <c r="BN24" s="131" t="str">
        <f t="shared" si="25"/>
        <v/>
      </c>
      <c r="BO24" s="131" t="str">
        <f t="shared" si="26"/>
        <v/>
      </c>
      <c r="BP24" s="131" t="str">
        <f t="shared" si="27"/>
        <v/>
      </c>
      <c r="BQ24" s="131" t="str">
        <f t="shared" si="28"/>
        <v/>
      </c>
      <c r="BR24" s="131" t="str">
        <f t="shared" si="29"/>
        <v/>
      </c>
      <c r="BS24" s="131" t="str">
        <f t="shared" si="30"/>
        <v/>
      </c>
      <c r="BT24" s="131" t="str">
        <f t="shared" si="31"/>
        <v/>
      </c>
      <c r="BU24" s="131" t="str">
        <f t="shared" si="32"/>
        <v/>
      </c>
      <c r="BV24" s="131" t="str">
        <f t="shared" si="33"/>
        <v/>
      </c>
      <c r="BW24" s="131" t="str">
        <f t="shared" si="34"/>
        <v/>
      </c>
      <c r="BX24" s="131" t="str">
        <f t="shared" si="35"/>
        <v/>
      </c>
      <c r="BY24" s="131" t="str">
        <f t="shared" si="36"/>
        <v/>
      </c>
      <c r="BZ24" s="131" t="str">
        <f t="shared" si="37"/>
        <v/>
      </c>
      <c r="CB24" s="131" t="str">
        <f t="shared" si="38"/>
        <v/>
      </c>
    </row>
    <row r="25" spans="1:80" x14ac:dyDescent="0.25">
      <c r="A25" s="187"/>
      <c r="B25" s="77">
        <v>103325</v>
      </c>
      <c r="C25" s="77" t="s">
        <v>51</v>
      </c>
      <c r="D25" s="77" t="s">
        <v>52</v>
      </c>
      <c r="E25" s="126">
        <v>200</v>
      </c>
      <c r="F25" s="156"/>
      <c r="G25" s="14"/>
      <c r="H25" s="14" t="str">
        <f>IF(F25="Yes",G25*#REF!,"")</f>
        <v/>
      </c>
      <c r="I25" s="14" t="str">
        <f t="shared" si="1"/>
        <v/>
      </c>
      <c r="J25" s="14" t="str">
        <f>IF(F25="Yes",G25*#REF!*(1+SUM(#REF!)),"")</f>
        <v/>
      </c>
      <c r="K25" s="14" t="str">
        <f>IF(F25="Yes",H25*#REF!*(1+SUM(#REF!)),"")</f>
        <v/>
      </c>
      <c r="L25" s="14" t="str">
        <f>IF(F25="Yes",I25*#REF!*(1+SUM(#REF!)),"")</f>
        <v/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Q25" s="131" t="str">
        <f t="shared" si="2"/>
        <v/>
      </c>
      <c r="AR25" s="131" t="str">
        <f t="shared" si="3"/>
        <v/>
      </c>
      <c r="AS25" s="131" t="str">
        <f t="shared" si="4"/>
        <v/>
      </c>
      <c r="AT25" s="131" t="str">
        <f t="shared" si="5"/>
        <v/>
      </c>
      <c r="AU25" s="131" t="str">
        <f t="shared" si="6"/>
        <v/>
      </c>
      <c r="AV25" s="131" t="str">
        <f t="shared" si="7"/>
        <v/>
      </c>
      <c r="AW25" s="131" t="str">
        <f t="shared" si="8"/>
        <v/>
      </c>
      <c r="AX25" s="131" t="str">
        <f t="shared" si="9"/>
        <v/>
      </c>
      <c r="AY25" s="131" t="str">
        <f t="shared" si="10"/>
        <v/>
      </c>
      <c r="AZ25" s="131" t="str">
        <f t="shared" si="11"/>
        <v/>
      </c>
      <c r="BA25" s="131" t="str">
        <f t="shared" si="12"/>
        <v/>
      </c>
      <c r="BB25" s="131" t="str">
        <f t="shared" si="13"/>
        <v/>
      </c>
      <c r="BC25" s="131" t="str">
        <f t="shared" si="14"/>
        <v/>
      </c>
      <c r="BD25" s="131" t="str">
        <f t="shared" si="15"/>
        <v/>
      </c>
      <c r="BE25" s="131" t="str">
        <f t="shared" si="16"/>
        <v/>
      </c>
      <c r="BF25" s="131" t="str">
        <f t="shared" si="17"/>
        <v/>
      </c>
      <c r="BG25" s="131" t="str">
        <f t="shared" si="18"/>
        <v/>
      </c>
      <c r="BH25" s="131" t="str">
        <f t="shared" si="19"/>
        <v/>
      </c>
      <c r="BI25" s="131" t="str">
        <f t="shared" si="20"/>
        <v/>
      </c>
      <c r="BJ25" s="131" t="str">
        <f t="shared" si="21"/>
        <v/>
      </c>
      <c r="BK25" s="131" t="str">
        <f t="shared" si="22"/>
        <v/>
      </c>
      <c r="BL25" s="131" t="str">
        <f t="shared" si="23"/>
        <v/>
      </c>
      <c r="BM25" s="131" t="str">
        <f t="shared" si="24"/>
        <v/>
      </c>
      <c r="BN25" s="131" t="str">
        <f t="shared" si="25"/>
        <v/>
      </c>
      <c r="BO25" s="131" t="str">
        <f t="shared" si="26"/>
        <v/>
      </c>
      <c r="BP25" s="131" t="str">
        <f t="shared" si="27"/>
        <v/>
      </c>
      <c r="BQ25" s="131" t="str">
        <f t="shared" si="28"/>
        <v/>
      </c>
      <c r="BR25" s="131" t="str">
        <f t="shared" si="29"/>
        <v/>
      </c>
      <c r="BS25" s="131" t="str">
        <f t="shared" si="30"/>
        <v/>
      </c>
      <c r="BT25" s="131" t="str">
        <f t="shared" si="31"/>
        <v/>
      </c>
      <c r="BU25" s="131" t="str">
        <f t="shared" si="32"/>
        <v/>
      </c>
      <c r="BV25" s="131" t="str">
        <f t="shared" si="33"/>
        <v/>
      </c>
      <c r="BW25" s="131" t="str">
        <f t="shared" si="34"/>
        <v/>
      </c>
      <c r="BX25" s="131" t="str">
        <f t="shared" si="35"/>
        <v/>
      </c>
      <c r="BY25" s="131" t="str">
        <f t="shared" si="36"/>
        <v/>
      </c>
      <c r="BZ25" s="131" t="str">
        <f t="shared" si="37"/>
        <v/>
      </c>
      <c r="CB25" s="131" t="str">
        <f t="shared" si="38"/>
        <v/>
      </c>
    </row>
    <row r="26" spans="1:80" x14ac:dyDescent="0.25">
      <c r="A26" s="187"/>
      <c r="B26" s="77">
        <v>102626</v>
      </c>
      <c r="C26" s="77" t="s">
        <v>121</v>
      </c>
      <c r="D26" s="77" t="s">
        <v>52</v>
      </c>
      <c r="E26" s="126">
        <v>100</v>
      </c>
      <c r="F26" s="156"/>
      <c r="G26" s="14"/>
      <c r="H26" s="14" t="str">
        <f>IF(F26="Yes",G26*#REF!,"")</f>
        <v/>
      </c>
      <c r="I26" s="14" t="str">
        <f t="shared" si="1"/>
        <v/>
      </c>
      <c r="J26" s="14" t="str">
        <f>IF(F26="Yes",G26*#REF!*(1+SUM(#REF!)),"")</f>
        <v/>
      </c>
      <c r="K26" s="14" t="str">
        <f>IF(F26="Yes",H26*#REF!*(1+SUM(#REF!)),"")</f>
        <v/>
      </c>
      <c r="L26" s="14" t="str">
        <f>IF(F26="Yes",I26*#REF!*(1+SUM(#REF!)),"")</f>
        <v/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Q26" s="131" t="str">
        <f t="shared" si="2"/>
        <v/>
      </c>
      <c r="AR26" s="131" t="str">
        <f t="shared" si="3"/>
        <v/>
      </c>
      <c r="AS26" s="131" t="str">
        <f t="shared" si="4"/>
        <v/>
      </c>
      <c r="AT26" s="131" t="str">
        <f t="shared" si="5"/>
        <v/>
      </c>
      <c r="AU26" s="131" t="str">
        <f t="shared" si="6"/>
        <v/>
      </c>
      <c r="AV26" s="131" t="str">
        <f t="shared" si="7"/>
        <v/>
      </c>
      <c r="AW26" s="131" t="str">
        <f t="shared" si="8"/>
        <v/>
      </c>
      <c r="AX26" s="131" t="str">
        <f t="shared" si="9"/>
        <v/>
      </c>
      <c r="AY26" s="131" t="str">
        <f t="shared" si="10"/>
        <v/>
      </c>
      <c r="AZ26" s="131" t="str">
        <f t="shared" si="11"/>
        <v/>
      </c>
      <c r="BA26" s="131" t="str">
        <f t="shared" si="12"/>
        <v/>
      </c>
      <c r="BB26" s="131" t="str">
        <f t="shared" si="13"/>
        <v/>
      </c>
      <c r="BC26" s="131" t="str">
        <f t="shared" si="14"/>
        <v/>
      </c>
      <c r="BD26" s="131" t="str">
        <f t="shared" si="15"/>
        <v/>
      </c>
      <c r="BE26" s="131" t="str">
        <f t="shared" si="16"/>
        <v/>
      </c>
      <c r="BF26" s="131" t="str">
        <f t="shared" si="17"/>
        <v/>
      </c>
      <c r="BG26" s="131" t="str">
        <f t="shared" si="18"/>
        <v/>
      </c>
      <c r="BH26" s="131" t="str">
        <f t="shared" si="19"/>
        <v/>
      </c>
      <c r="BI26" s="131" t="str">
        <f t="shared" si="20"/>
        <v/>
      </c>
      <c r="BJ26" s="131" t="str">
        <f t="shared" si="21"/>
        <v/>
      </c>
      <c r="BK26" s="131" t="str">
        <f t="shared" si="22"/>
        <v/>
      </c>
      <c r="BL26" s="131" t="str">
        <f t="shared" si="23"/>
        <v/>
      </c>
      <c r="BM26" s="131" t="str">
        <f t="shared" si="24"/>
        <v/>
      </c>
      <c r="BN26" s="131" t="str">
        <f t="shared" si="25"/>
        <v/>
      </c>
      <c r="BO26" s="131" t="str">
        <f t="shared" si="26"/>
        <v/>
      </c>
      <c r="BP26" s="131" t="str">
        <f t="shared" si="27"/>
        <v/>
      </c>
      <c r="BQ26" s="131" t="str">
        <f t="shared" si="28"/>
        <v/>
      </c>
      <c r="BR26" s="131" t="str">
        <f t="shared" si="29"/>
        <v/>
      </c>
      <c r="BS26" s="131" t="str">
        <f t="shared" si="30"/>
        <v/>
      </c>
      <c r="BT26" s="131" t="str">
        <f t="shared" si="31"/>
        <v/>
      </c>
      <c r="BU26" s="131" t="str">
        <f t="shared" si="32"/>
        <v/>
      </c>
      <c r="BV26" s="131" t="str">
        <f t="shared" si="33"/>
        <v/>
      </c>
      <c r="BW26" s="131" t="str">
        <f t="shared" si="34"/>
        <v/>
      </c>
      <c r="BX26" s="131" t="str">
        <f t="shared" si="35"/>
        <v/>
      </c>
      <c r="BY26" s="131" t="str">
        <f t="shared" si="36"/>
        <v/>
      </c>
      <c r="BZ26" s="131" t="str">
        <f t="shared" si="37"/>
        <v/>
      </c>
      <c r="CB26" s="131" t="str">
        <f t="shared" si="38"/>
        <v/>
      </c>
    </row>
    <row r="27" spans="1:80" x14ac:dyDescent="0.25">
      <c r="A27" s="187"/>
      <c r="B27" s="77">
        <v>107438</v>
      </c>
      <c r="C27" s="77" t="s">
        <v>53</v>
      </c>
      <c r="D27" s="77" t="s">
        <v>54</v>
      </c>
      <c r="E27" s="126">
        <v>1</v>
      </c>
      <c r="F27" s="156"/>
      <c r="G27" s="14"/>
      <c r="H27" s="14" t="str">
        <f>IF(F27="Yes",G27*#REF!,"")</f>
        <v/>
      </c>
      <c r="I27" s="14" t="str">
        <f t="shared" si="1"/>
        <v/>
      </c>
      <c r="J27" s="14" t="str">
        <f>IF(F27="Yes",G27*#REF!*(1+SUM(#REF!)),"")</f>
        <v/>
      </c>
      <c r="K27" s="14" t="str">
        <f>IF(F27="Yes",H27*#REF!*(1+SUM(#REF!)),"")</f>
        <v/>
      </c>
      <c r="L27" s="14" t="str">
        <f>IF(F27="Yes",I27*#REF!*(1+SUM(#REF!)),"")</f>
        <v/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Q27" s="131" t="str">
        <f t="shared" si="2"/>
        <v/>
      </c>
      <c r="AR27" s="131" t="str">
        <f t="shared" si="3"/>
        <v/>
      </c>
      <c r="AS27" s="131" t="str">
        <f t="shared" si="4"/>
        <v/>
      </c>
      <c r="AT27" s="131" t="str">
        <f t="shared" si="5"/>
        <v/>
      </c>
      <c r="AU27" s="131" t="str">
        <f t="shared" si="6"/>
        <v/>
      </c>
      <c r="AV27" s="131" t="str">
        <f t="shared" si="7"/>
        <v/>
      </c>
      <c r="AW27" s="131" t="str">
        <f t="shared" si="8"/>
        <v/>
      </c>
      <c r="AX27" s="131" t="str">
        <f t="shared" si="9"/>
        <v/>
      </c>
      <c r="AY27" s="131" t="str">
        <f t="shared" si="10"/>
        <v/>
      </c>
      <c r="AZ27" s="131" t="str">
        <f t="shared" si="11"/>
        <v/>
      </c>
      <c r="BA27" s="131" t="str">
        <f t="shared" si="12"/>
        <v/>
      </c>
      <c r="BB27" s="131" t="str">
        <f t="shared" si="13"/>
        <v/>
      </c>
      <c r="BC27" s="131" t="str">
        <f t="shared" si="14"/>
        <v/>
      </c>
      <c r="BD27" s="131" t="str">
        <f t="shared" si="15"/>
        <v/>
      </c>
      <c r="BE27" s="131" t="str">
        <f t="shared" si="16"/>
        <v/>
      </c>
      <c r="BF27" s="131" t="str">
        <f t="shared" si="17"/>
        <v/>
      </c>
      <c r="BG27" s="131" t="str">
        <f t="shared" si="18"/>
        <v/>
      </c>
      <c r="BH27" s="131" t="str">
        <f t="shared" si="19"/>
        <v/>
      </c>
      <c r="BI27" s="131" t="str">
        <f t="shared" si="20"/>
        <v/>
      </c>
      <c r="BJ27" s="131" t="str">
        <f t="shared" si="21"/>
        <v/>
      </c>
      <c r="BK27" s="131" t="str">
        <f t="shared" si="22"/>
        <v/>
      </c>
      <c r="BL27" s="131" t="str">
        <f t="shared" si="23"/>
        <v/>
      </c>
      <c r="BM27" s="131" t="str">
        <f t="shared" si="24"/>
        <v/>
      </c>
      <c r="BN27" s="131" t="str">
        <f t="shared" si="25"/>
        <v/>
      </c>
      <c r="BO27" s="131" t="str">
        <f t="shared" si="26"/>
        <v/>
      </c>
      <c r="BP27" s="131" t="str">
        <f t="shared" si="27"/>
        <v/>
      </c>
      <c r="BQ27" s="131" t="str">
        <f t="shared" si="28"/>
        <v/>
      </c>
      <c r="BR27" s="131" t="str">
        <f t="shared" si="29"/>
        <v/>
      </c>
      <c r="BS27" s="131" t="str">
        <f t="shared" si="30"/>
        <v/>
      </c>
      <c r="BT27" s="131" t="str">
        <f t="shared" si="31"/>
        <v/>
      </c>
      <c r="BU27" s="131" t="str">
        <f t="shared" si="32"/>
        <v/>
      </c>
      <c r="BV27" s="131" t="str">
        <f t="shared" si="33"/>
        <v/>
      </c>
      <c r="BW27" s="131" t="str">
        <f t="shared" si="34"/>
        <v/>
      </c>
      <c r="BX27" s="131" t="str">
        <f t="shared" si="35"/>
        <v/>
      </c>
      <c r="BY27" s="131" t="str">
        <f t="shared" si="36"/>
        <v/>
      </c>
      <c r="BZ27" s="131" t="str">
        <f t="shared" si="37"/>
        <v/>
      </c>
      <c r="CB27" s="131" t="str">
        <f t="shared" si="38"/>
        <v/>
      </c>
    </row>
    <row r="28" spans="1:80" x14ac:dyDescent="0.25">
      <c r="A28" s="187"/>
      <c r="B28" s="77">
        <v>107387</v>
      </c>
      <c r="C28" s="77" t="s">
        <v>55</v>
      </c>
      <c r="D28" s="77" t="s">
        <v>56</v>
      </c>
      <c r="E28" s="126">
        <v>1</v>
      </c>
      <c r="F28" s="156"/>
      <c r="G28" s="14"/>
      <c r="H28" s="14" t="str">
        <f>IF(F28="Yes",G28*#REF!,"")</f>
        <v/>
      </c>
      <c r="I28" s="14" t="str">
        <f t="shared" si="1"/>
        <v/>
      </c>
      <c r="J28" s="14" t="str">
        <f>IF(F28="Yes",G28*#REF!*(1+SUM(#REF!)),"")</f>
        <v/>
      </c>
      <c r="K28" s="14" t="str">
        <f>IF(F28="Yes",H28*#REF!*(1+SUM(#REF!)),"")</f>
        <v/>
      </c>
      <c r="L28" s="14" t="str">
        <f>IF(F28="Yes",I28*#REF!*(1+SUM(#REF!)),"")</f>
        <v/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Q28" s="131" t="str">
        <f t="shared" si="2"/>
        <v/>
      </c>
      <c r="AR28" s="131" t="str">
        <f t="shared" si="3"/>
        <v/>
      </c>
      <c r="AS28" s="131" t="str">
        <f t="shared" si="4"/>
        <v/>
      </c>
      <c r="AT28" s="131" t="str">
        <f t="shared" si="5"/>
        <v/>
      </c>
      <c r="AU28" s="131" t="str">
        <f t="shared" si="6"/>
        <v/>
      </c>
      <c r="AV28" s="131" t="str">
        <f t="shared" si="7"/>
        <v/>
      </c>
      <c r="AW28" s="131" t="str">
        <f t="shared" si="8"/>
        <v/>
      </c>
      <c r="AX28" s="131" t="str">
        <f t="shared" si="9"/>
        <v/>
      </c>
      <c r="AY28" s="131" t="str">
        <f t="shared" si="10"/>
        <v/>
      </c>
      <c r="AZ28" s="131" t="str">
        <f t="shared" si="11"/>
        <v/>
      </c>
      <c r="BA28" s="131" t="str">
        <f t="shared" si="12"/>
        <v/>
      </c>
      <c r="BB28" s="131" t="str">
        <f t="shared" si="13"/>
        <v/>
      </c>
      <c r="BC28" s="131" t="str">
        <f t="shared" si="14"/>
        <v/>
      </c>
      <c r="BD28" s="131" t="str">
        <f t="shared" si="15"/>
        <v/>
      </c>
      <c r="BE28" s="131" t="str">
        <f t="shared" si="16"/>
        <v/>
      </c>
      <c r="BF28" s="131" t="str">
        <f t="shared" si="17"/>
        <v/>
      </c>
      <c r="BG28" s="131" t="str">
        <f t="shared" si="18"/>
        <v/>
      </c>
      <c r="BH28" s="131" t="str">
        <f t="shared" si="19"/>
        <v/>
      </c>
      <c r="BI28" s="131" t="str">
        <f t="shared" si="20"/>
        <v/>
      </c>
      <c r="BJ28" s="131" t="str">
        <f t="shared" si="21"/>
        <v/>
      </c>
      <c r="BK28" s="131" t="str">
        <f t="shared" si="22"/>
        <v/>
      </c>
      <c r="BL28" s="131" t="str">
        <f t="shared" si="23"/>
        <v/>
      </c>
      <c r="BM28" s="131" t="str">
        <f t="shared" si="24"/>
        <v/>
      </c>
      <c r="BN28" s="131" t="str">
        <f t="shared" si="25"/>
        <v/>
      </c>
      <c r="BO28" s="131" t="str">
        <f t="shared" si="26"/>
        <v/>
      </c>
      <c r="BP28" s="131" t="str">
        <f t="shared" si="27"/>
        <v/>
      </c>
      <c r="BQ28" s="131" t="str">
        <f t="shared" si="28"/>
        <v/>
      </c>
      <c r="BR28" s="131" t="str">
        <f t="shared" si="29"/>
        <v/>
      </c>
      <c r="BS28" s="131" t="str">
        <f t="shared" si="30"/>
        <v/>
      </c>
      <c r="BT28" s="131" t="str">
        <f t="shared" si="31"/>
        <v/>
      </c>
      <c r="BU28" s="131" t="str">
        <f t="shared" si="32"/>
        <v/>
      </c>
      <c r="BV28" s="131" t="str">
        <f t="shared" si="33"/>
        <v/>
      </c>
      <c r="BW28" s="131" t="str">
        <f t="shared" si="34"/>
        <v/>
      </c>
      <c r="BX28" s="131" t="str">
        <f t="shared" si="35"/>
        <v/>
      </c>
      <c r="BY28" s="131" t="str">
        <f t="shared" si="36"/>
        <v/>
      </c>
      <c r="BZ28" s="131" t="str">
        <f t="shared" si="37"/>
        <v/>
      </c>
      <c r="CB28" s="131" t="str">
        <f t="shared" si="38"/>
        <v/>
      </c>
    </row>
    <row r="29" spans="1:80" x14ac:dyDescent="0.25">
      <c r="A29" s="187"/>
      <c r="B29" s="77">
        <v>107389</v>
      </c>
      <c r="C29" s="77" t="s">
        <v>57</v>
      </c>
      <c r="D29" s="77" t="s">
        <v>58</v>
      </c>
      <c r="E29" s="126">
        <v>1</v>
      </c>
      <c r="F29" s="156"/>
      <c r="G29" s="14"/>
      <c r="H29" s="14" t="str">
        <f>IF(F29="Yes",G29*#REF!,"")</f>
        <v/>
      </c>
      <c r="I29" s="14" t="str">
        <f t="shared" si="1"/>
        <v/>
      </c>
      <c r="J29" s="14" t="str">
        <f>IF(F29="Yes",G29*#REF!*(1+SUM(#REF!)),"")</f>
        <v/>
      </c>
      <c r="K29" s="14" t="str">
        <f>IF(F29="Yes",H29*#REF!*(1+SUM(#REF!)),"")</f>
        <v/>
      </c>
      <c r="L29" s="14" t="str">
        <f>IF(F29="Yes",I29*#REF!*(1+SUM(#REF!)),"")</f>
        <v/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Q29" s="131" t="str">
        <f t="shared" si="2"/>
        <v/>
      </c>
      <c r="AR29" s="131" t="str">
        <f t="shared" si="3"/>
        <v/>
      </c>
      <c r="AS29" s="131" t="str">
        <f t="shared" si="4"/>
        <v/>
      </c>
      <c r="AT29" s="131" t="str">
        <f t="shared" si="5"/>
        <v/>
      </c>
      <c r="AU29" s="131" t="str">
        <f t="shared" si="6"/>
        <v/>
      </c>
      <c r="AV29" s="131" t="str">
        <f t="shared" si="7"/>
        <v/>
      </c>
      <c r="AW29" s="131" t="str">
        <f t="shared" si="8"/>
        <v/>
      </c>
      <c r="AX29" s="131" t="str">
        <f t="shared" si="9"/>
        <v/>
      </c>
      <c r="AY29" s="131" t="str">
        <f t="shared" si="10"/>
        <v/>
      </c>
      <c r="AZ29" s="131" t="str">
        <f t="shared" si="11"/>
        <v/>
      </c>
      <c r="BA29" s="131" t="str">
        <f t="shared" si="12"/>
        <v/>
      </c>
      <c r="BB29" s="131" t="str">
        <f t="shared" si="13"/>
        <v/>
      </c>
      <c r="BC29" s="131" t="str">
        <f t="shared" si="14"/>
        <v/>
      </c>
      <c r="BD29" s="131" t="str">
        <f t="shared" si="15"/>
        <v/>
      </c>
      <c r="BE29" s="131" t="str">
        <f t="shared" si="16"/>
        <v/>
      </c>
      <c r="BF29" s="131" t="str">
        <f t="shared" si="17"/>
        <v/>
      </c>
      <c r="BG29" s="131" t="str">
        <f t="shared" si="18"/>
        <v/>
      </c>
      <c r="BH29" s="131" t="str">
        <f t="shared" si="19"/>
        <v/>
      </c>
      <c r="BI29" s="131" t="str">
        <f t="shared" si="20"/>
        <v/>
      </c>
      <c r="BJ29" s="131" t="str">
        <f t="shared" si="21"/>
        <v/>
      </c>
      <c r="BK29" s="131" t="str">
        <f t="shared" si="22"/>
        <v/>
      </c>
      <c r="BL29" s="131" t="str">
        <f t="shared" si="23"/>
        <v/>
      </c>
      <c r="BM29" s="131" t="str">
        <f t="shared" si="24"/>
        <v/>
      </c>
      <c r="BN29" s="131" t="str">
        <f t="shared" si="25"/>
        <v/>
      </c>
      <c r="BO29" s="131" t="str">
        <f t="shared" si="26"/>
        <v/>
      </c>
      <c r="BP29" s="131" t="str">
        <f t="shared" si="27"/>
        <v/>
      </c>
      <c r="BQ29" s="131" t="str">
        <f t="shared" si="28"/>
        <v/>
      </c>
      <c r="BR29" s="131" t="str">
        <f t="shared" si="29"/>
        <v/>
      </c>
      <c r="BS29" s="131" t="str">
        <f t="shared" si="30"/>
        <v/>
      </c>
      <c r="BT29" s="131" t="str">
        <f t="shared" si="31"/>
        <v/>
      </c>
      <c r="BU29" s="131" t="str">
        <f t="shared" si="32"/>
        <v/>
      </c>
      <c r="BV29" s="131" t="str">
        <f t="shared" si="33"/>
        <v/>
      </c>
      <c r="BW29" s="131" t="str">
        <f t="shared" si="34"/>
        <v/>
      </c>
      <c r="BX29" s="131" t="str">
        <f t="shared" si="35"/>
        <v/>
      </c>
      <c r="BY29" s="131" t="str">
        <f t="shared" si="36"/>
        <v/>
      </c>
      <c r="BZ29" s="131" t="str">
        <f t="shared" si="37"/>
        <v/>
      </c>
      <c r="CB29" s="131" t="str">
        <f t="shared" si="38"/>
        <v/>
      </c>
    </row>
    <row r="30" spans="1:80" x14ac:dyDescent="0.25">
      <c r="A30" s="187"/>
      <c r="B30" s="77">
        <v>107388</v>
      </c>
      <c r="C30" s="77" t="s">
        <v>59</v>
      </c>
      <c r="D30" s="77" t="s">
        <v>58</v>
      </c>
      <c r="E30" s="126">
        <v>1</v>
      </c>
      <c r="F30" s="156"/>
      <c r="G30" s="14"/>
      <c r="H30" s="14" t="str">
        <f>IF(F30="Yes",G30*#REF!,"")</f>
        <v/>
      </c>
      <c r="I30" s="14" t="str">
        <f t="shared" si="1"/>
        <v/>
      </c>
      <c r="J30" s="14" t="str">
        <f>IF(F30="Yes",G30*#REF!*(1+SUM(#REF!)),"")</f>
        <v/>
      </c>
      <c r="K30" s="14" t="str">
        <f>IF(F30="Yes",H30*#REF!*(1+SUM(#REF!)),"")</f>
        <v/>
      </c>
      <c r="L30" s="14" t="str">
        <f>IF(F30="Yes",I30*#REF!*(1+SUM(#REF!)),"")</f>
        <v/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31" t="str">
        <f t="shared" si="2"/>
        <v/>
      </c>
      <c r="AR30" s="131" t="str">
        <f t="shared" si="3"/>
        <v/>
      </c>
      <c r="AS30" s="131" t="str">
        <f t="shared" si="4"/>
        <v/>
      </c>
      <c r="AT30" s="131" t="str">
        <f t="shared" si="5"/>
        <v/>
      </c>
      <c r="AU30" s="131" t="str">
        <f t="shared" si="6"/>
        <v/>
      </c>
      <c r="AV30" s="131" t="str">
        <f t="shared" si="7"/>
        <v/>
      </c>
      <c r="AW30" s="131" t="str">
        <f t="shared" si="8"/>
        <v/>
      </c>
      <c r="AX30" s="131" t="str">
        <f t="shared" si="9"/>
        <v/>
      </c>
      <c r="AY30" s="131" t="str">
        <f t="shared" si="10"/>
        <v/>
      </c>
      <c r="AZ30" s="131" t="str">
        <f t="shared" si="11"/>
        <v/>
      </c>
      <c r="BA30" s="131" t="str">
        <f t="shared" si="12"/>
        <v/>
      </c>
      <c r="BB30" s="131" t="str">
        <f t="shared" si="13"/>
        <v/>
      </c>
      <c r="BC30" s="131" t="str">
        <f t="shared" si="14"/>
        <v/>
      </c>
      <c r="BD30" s="131" t="str">
        <f t="shared" si="15"/>
        <v/>
      </c>
      <c r="BE30" s="131" t="str">
        <f t="shared" si="16"/>
        <v/>
      </c>
      <c r="BF30" s="131" t="str">
        <f t="shared" si="17"/>
        <v/>
      </c>
      <c r="BG30" s="131" t="str">
        <f t="shared" si="18"/>
        <v/>
      </c>
      <c r="BH30" s="131" t="str">
        <f t="shared" si="19"/>
        <v/>
      </c>
      <c r="BI30" s="131" t="str">
        <f t="shared" si="20"/>
        <v/>
      </c>
      <c r="BJ30" s="131" t="str">
        <f t="shared" si="21"/>
        <v/>
      </c>
      <c r="BK30" s="131" t="str">
        <f t="shared" si="22"/>
        <v/>
      </c>
      <c r="BL30" s="131" t="str">
        <f t="shared" si="23"/>
        <v/>
      </c>
      <c r="BM30" s="131" t="str">
        <f t="shared" si="24"/>
        <v/>
      </c>
      <c r="BN30" s="131" t="str">
        <f t="shared" si="25"/>
        <v/>
      </c>
      <c r="BO30" s="131" t="str">
        <f t="shared" si="26"/>
        <v/>
      </c>
      <c r="BP30" s="131" t="str">
        <f t="shared" si="27"/>
        <v/>
      </c>
      <c r="BQ30" s="131" t="str">
        <f t="shared" si="28"/>
        <v/>
      </c>
      <c r="BR30" s="131" t="str">
        <f t="shared" si="29"/>
        <v/>
      </c>
      <c r="BS30" s="131" t="str">
        <f t="shared" si="30"/>
        <v/>
      </c>
      <c r="BT30" s="131" t="str">
        <f t="shared" si="31"/>
        <v/>
      </c>
      <c r="BU30" s="131" t="str">
        <f t="shared" si="32"/>
        <v/>
      </c>
      <c r="BV30" s="131" t="str">
        <f t="shared" si="33"/>
        <v/>
      </c>
      <c r="BW30" s="131" t="str">
        <f t="shared" si="34"/>
        <v/>
      </c>
      <c r="BX30" s="131" t="str">
        <f t="shared" si="35"/>
        <v/>
      </c>
      <c r="BY30" s="131" t="str">
        <f t="shared" si="36"/>
        <v/>
      </c>
      <c r="BZ30" s="131" t="str">
        <f t="shared" si="37"/>
        <v/>
      </c>
      <c r="CB30" s="131" t="str">
        <f t="shared" si="38"/>
        <v/>
      </c>
    </row>
    <row r="31" spans="1:80" x14ac:dyDescent="0.25">
      <c r="A31" s="187"/>
      <c r="B31" s="77">
        <v>107390</v>
      </c>
      <c r="C31" s="77" t="s">
        <v>60</v>
      </c>
      <c r="D31" s="77" t="s">
        <v>61</v>
      </c>
      <c r="E31" s="126">
        <v>1</v>
      </c>
      <c r="F31" s="156"/>
      <c r="G31" s="14"/>
      <c r="H31" s="14" t="str">
        <f>IF(F31="Yes",G31*#REF!,"")</f>
        <v/>
      </c>
      <c r="I31" s="14" t="str">
        <f t="shared" si="1"/>
        <v/>
      </c>
      <c r="J31" s="14" t="str">
        <f>IF(F31="Yes",G31*#REF!*(1+SUM(#REF!)),"")</f>
        <v/>
      </c>
      <c r="K31" s="14" t="str">
        <f>IF(F31="Yes",H31*#REF!*(1+SUM(#REF!)),"")</f>
        <v/>
      </c>
      <c r="L31" s="14" t="str">
        <f>IF(F31="Yes",I31*#REF!*(1+SUM(#REF!)),"")</f>
        <v/>
      </c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Q31" s="131" t="str">
        <f t="shared" si="2"/>
        <v/>
      </c>
      <c r="AR31" s="131" t="str">
        <f t="shared" si="3"/>
        <v/>
      </c>
      <c r="AS31" s="131" t="str">
        <f t="shared" si="4"/>
        <v/>
      </c>
      <c r="AT31" s="131" t="str">
        <f t="shared" si="5"/>
        <v/>
      </c>
      <c r="AU31" s="131" t="str">
        <f t="shared" si="6"/>
        <v/>
      </c>
      <c r="AV31" s="131" t="str">
        <f t="shared" si="7"/>
        <v/>
      </c>
      <c r="AW31" s="131" t="str">
        <f t="shared" si="8"/>
        <v/>
      </c>
      <c r="AX31" s="131" t="str">
        <f t="shared" si="9"/>
        <v/>
      </c>
      <c r="AY31" s="131" t="str">
        <f t="shared" si="10"/>
        <v/>
      </c>
      <c r="AZ31" s="131" t="str">
        <f t="shared" si="11"/>
        <v/>
      </c>
      <c r="BA31" s="131" t="str">
        <f t="shared" si="12"/>
        <v/>
      </c>
      <c r="BB31" s="131" t="str">
        <f t="shared" si="13"/>
        <v/>
      </c>
      <c r="BC31" s="131" t="str">
        <f t="shared" si="14"/>
        <v/>
      </c>
      <c r="BD31" s="131" t="str">
        <f t="shared" si="15"/>
        <v/>
      </c>
      <c r="BE31" s="131" t="str">
        <f t="shared" si="16"/>
        <v/>
      </c>
      <c r="BF31" s="131" t="str">
        <f t="shared" si="17"/>
        <v/>
      </c>
      <c r="BG31" s="131" t="str">
        <f t="shared" si="18"/>
        <v/>
      </c>
      <c r="BH31" s="131" t="str">
        <f t="shared" si="19"/>
        <v/>
      </c>
      <c r="BI31" s="131" t="str">
        <f t="shared" si="20"/>
        <v/>
      </c>
      <c r="BJ31" s="131" t="str">
        <f t="shared" si="21"/>
        <v/>
      </c>
      <c r="BK31" s="131" t="str">
        <f t="shared" si="22"/>
        <v/>
      </c>
      <c r="BL31" s="131" t="str">
        <f t="shared" si="23"/>
        <v/>
      </c>
      <c r="BM31" s="131" t="str">
        <f t="shared" si="24"/>
        <v/>
      </c>
      <c r="BN31" s="131" t="str">
        <f t="shared" si="25"/>
        <v/>
      </c>
      <c r="BO31" s="131" t="str">
        <f t="shared" si="26"/>
        <v/>
      </c>
      <c r="BP31" s="131" t="str">
        <f t="shared" si="27"/>
        <v/>
      </c>
      <c r="BQ31" s="131" t="str">
        <f t="shared" si="28"/>
        <v/>
      </c>
      <c r="BR31" s="131" t="str">
        <f t="shared" si="29"/>
        <v/>
      </c>
      <c r="BS31" s="131" t="str">
        <f t="shared" si="30"/>
        <v/>
      </c>
      <c r="BT31" s="131" t="str">
        <f t="shared" si="31"/>
        <v/>
      </c>
      <c r="BU31" s="131" t="str">
        <f t="shared" si="32"/>
        <v/>
      </c>
      <c r="BV31" s="131" t="str">
        <f t="shared" si="33"/>
        <v/>
      </c>
      <c r="BW31" s="131" t="str">
        <f t="shared" si="34"/>
        <v/>
      </c>
      <c r="BX31" s="131" t="str">
        <f t="shared" si="35"/>
        <v/>
      </c>
      <c r="BY31" s="131" t="str">
        <f t="shared" si="36"/>
        <v/>
      </c>
      <c r="BZ31" s="131" t="str">
        <f t="shared" si="37"/>
        <v/>
      </c>
      <c r="CB31" s="131" t="str">
        <f t="shared" si="38"/>
        <v/>
      </c>
    </row>
    <row r="32" spans="1:80" x14ac:dyDescent="0.25">
      <c r="A32" s="187"/>
      <c r="B32" s="77">
        <v>105936</v>
      </c>
      <c r="C32" s="77" t="s">
        <v>62</v>
      </c>
      <c r="D32" s="77" t="s">
        <v>43</v>
      </c>
      <c r="E32" s="126">
        <v>12</v>
      </c>
      <c r="F32" s="156"/>
      <c r="G32" s="14"/>
      <c r="H32" s="14" t="str">
        <f>IF(F32="Yes",G32*#REF!,"")</f>
        <v/>
      </c>
      <c r="I32" s="14" t="str">
        <f t="shared" si="1"/>
        <v/>
      </c>
      <c r="J32" s="14" t="str">
        <f>IF(F32="Yes",G32*#REF!*(1+SUM(#REF!)),"")</f>
        <v/>
      </c>
      <c r="K32" s="14" t="str">
        <f>IF(F32="Yes",H32*#REF!*(1+SUM(#REF!)),"")</f>
        <v/>
      </c>
      <c r="L32" s="14" t="str">
        <f>IF(F32="Yes",I32*#REF!*(1+SUM(#REF!)),"")</f>
        <v/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Q32" s="131" t="str">
        <f t="shared" si="2"/>
        <v/>
      </c>
      <c r="AR32" s="131" t="str">
        <f t="shared" si="3"/>
        <v/>
      </c>
      <c r="AS32" s="131" t="str">
        <f t="shared" si="4"/>
        <v/>
      </c>
      <c r="AT32" s="131" t="str">
        <f t="shared" si="5"/>
        <v/>
      </c>
      <c r="AU32" s="131" t="str">
        <f t="shared" si="6"/>
        <v/>
      </c>
      <c r="AV32" s="131" t="str">
        <f t="shared" si="7"/>
        <v/>
      </c>
      <c r="AW32" s="131" t="str">
        <f t="shared" si="8"/>
        <v/>
      </c>
      <c r="AX32" s="131" t="str">
        <f t="shared" si="9"/>
        <v/>
      </c>
      <c r="AY32" s="131" t="str">
        <f t="shared" si="10"/>
        <v/>
      </c>
      <c r="AZ32" s="131" t="str">
        <f t="shared" si="11"/>
        <v/>
      </c>
      <c r="BA32" s="131" t="str">
        <f t="shared" si="12"/>
        <v/>
      </c>
      <c r="BB32" s="131" t="str">
        <f t="shared" si="13"/>
        <v/>
      </c>
      <c r="BC32" s="131" t="str">
        <f t="shared" si="14"/>
        <v/>
      </c>
      <c r="BD32" s="131" t="str">
        <f t="shared" si="15"/>
        <v/>
      </c>
      <c r="BE32" s="131" t="str">
        <f t="shared" si="16"/>
        <v/>
      </c>
      <c r="BF32" s="131" t="str">
        <f t="shared" si="17"/>
        <v/>
      </c>
      <c r="BG32" s="131" t="str">
        <f t="shared" si="18"/>
        <v/>
      </c>
      <c r="BH32" s="131" t="str">
        <f t="shared" si="19"/>
        <v/>
      </c>
      <c r="BI32" s="131" t="str">
        <f t="shared" si="20"/>
        <v/>
      </c>
      <c r="BJ32" s="131" t="str">
        <f t="shared" si="21"/>
        <v/>
      </c>
      <c r="BK32" s="131" t="str">
        <f t="shared" si="22"/>
        <v/>
      </c>
      <c r="BL32" s="131" t="str">
        <f t="shared" si="23"/>
        <v/>
      </c>
      <c r="BM32" s="131" t="str">
        <f t="shared" si="24"/>
        <v/>
      </c>
      <c r="BN32" s="131" t="str">
        <f t="shared" si="25"/>
        <v/>
      </c>
      <c r="BO32" s="131" t="str">
        <f t="shared" si="26"/>
        <v/>
      </c>
      <c r="BP32" s="131" t="str">
        <f t="shared" si="27"/>
        <v/>
      </c>
      <c r="BQ32" s="131" t="str">
        <f t="shared" si="28"/>
        <v/>
      </c>
      <c r="BR32" s="131" t="str">
        <f t="shared" si="29"/>
        <v/>
      </c>
      <c r="BS32" s="131" t="str">
        <f t="shared" si="30"/>
        <v/>
      </c>
      <c r="BT32" s="131" t="str">
        <f t="shared" si="31"/>
        <v/>
      </c>
      <c r="BU32" s="131" t="str">
        <f t="shared" si="32"/>
        <v/>
      </c>
      <c r="BV32" s="131" t="str">
        <f t="shared" si="33"/>
        <v/>
      </c>
      <c r="BW32" s="131" t="str">
        <f t="shared" si="34"/>
        <v/>
      </c>
      <c r="BX32" s="131" t="str">
        <f t="shared" si="35"/>
        <v/>
      </c>
      <c r="BY32" s="131" t="str">
        <f t="shared" si="36"/>
        <v/>
      </c>
      <c r="BZ32" s="131" t="str">
        <f t="shared" si="37"/>
        <v/>
      </c>
      <c r="CB32" s="131" t="str">
        <f t="shared" si="38"/>
        <v/>
      </c>
    </row>
    <row r="33" spans="1:80" x14ac:dyDescent="0.25">
      <c r="A33" s="187"/>
      <c r="B33" s="77">
        <v>107425</v>
      </c>
      <c r="C33" s="77" t="s">
        <v>63</v>
      </c>
      <c r="D33" s="77" t="s">
        <v>32</v>
      </c>
      <c r="E33" s="126">
        <v>3790</v>
      </c>
      <c r="F33" s="156"/>
      <c r="G33" s="14"/>
      <c r="H33" s="14" t="str">
        <f>IF(F33="Yes",G33*#REF!,"")</f>
        <v/>
      </c>
      <c r="I33" s="14" t="str">
        <f t="shared" si="1"/>
        <v/>
      </c>
      <c r="J33" s="14" t="str">
        <f>IF(F33="Yes",G33*#REF!*(1+SUM(#REF!)),"")</f>
        <v/>
      </c>
      <c r="K33" s="14" t="str">
        <f>IF(F33="Yes",H33*#REF!*(1+SUM(#REF!)),"")</f>
        <v/>
      </c>
      <c r="L33" s="14" t="str">
        <f>IF(F33="Yes",I33*#REF!*(1+SUM(#REF!)),"")</f>
        <v/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Q33" s="131" t="str">
        <f t="shared" si="2"/>
        <v/>
      </c>
      <c r="AR33" s="131" t="str">
        <f t="shared" si="3"/>
        <v/>
      </c>
      <c r="AS33" s="131" t="str">
        <f t="shared" si="4"/>
        <v/>
      </c>
      <c r="AT33" s="131" t="str">
        <f t="shared" si="5"/>
        <v/>
      </c>
      <c r="AU33" s="131" t="str">
        <f t="shared" si="6"/>
        <v/>
      </c>
      <c r="AV33" s="131" t="str">
        <f t="shared" si="7"/>
        <v/>
      </c>
      <c r="AW33" s="131" t="str">
        <f t="shared" si="8"/>
        <v/>
      </c>
      <c r="AX33" s="131" t="str">
        <f t="shared" si="9"/>
        <v/>
      </c>
      <c r="AY33" s="131" t="str">
        <f t="shared" si="10"/>
        <v/>
      </c>
      <c r="AZ33" s="131" t="str">
        <f t="shared" si="11"/>
        <v/>
      </c>
      <c r="BA33" s="131" t="str">
        <f t="shared" si="12"/>
        <v/>
      </c>
      <c r="BB33" s="131" t="str">
        <f t="shared" si="13"/>
        <v/>
      </c>
      <c r="BC33" s="131" t="str">
        <f t="shared" si="14"/>
        <v/>
      </c>
      <c r="BD33" s="131" t="str">
        <f t="shared" si="15"/>
        <v/>
      </c>
      <c r="BE33" s="131" t="str">
        <f t="shared" si="16"/>
        <v/>
      </c>
      <c r="BF33" s="131" t="str">
        <f t="shared" si="17"/>
        <v/>
      </c>
      <c r="BG33" s="131" t="str">
        <f t="shared" si="18"/>
        <v/>
      </c>
      <c r="BH33" s="131" t="str">
        <f t="shared" si="19"/>
        <v/>
      </c>
      <c r="BI33" s="131" t="str">
        <f t="shared" si="20"/>
        <v/>
      </c>
      <c r="BJ33" s="131" t="str">
        <f t="shared" si="21"/>
        <v/>
      </c>
      <c r="BK33" s="131" t="str">
        <f t="shared" si="22"/>
        <v/>
      </c>
      <c r="BL33" s="131" t="str">
        <f t="shared" si="23"/>
        <v/>
      </c>
      <c r="BM33" s="131" t="str">
        <f t="shared" si="24"/>
        <v/>
      </c>
      <c r="BN33" s="131" t="str">
        <f t="shared" si="25"/>
        <v/>
      </c>
      <c r="BO33" s="131" t="str">
        <f t="shared" si="26"/>
        <v/>
      </c>
      <c r="BP33" s="131" t="str">
        <f t="shared" si="27"/>
        <v/>
      </c>
      <c r="BQ33" s="131" t="str">
        <f t="shared" si="28"/>
        <v/>
      </c>
      <c r="BR33" s="131" t="str">
        <f t="shared" si="29"/>
        <v/>
      </c>
      <c r="BS33" s="131" t="str">
        <f t="shared" si="30"/>
        <v/>
      </c>
      <c r="BT33" s="131" t="str">
        <f t="shared" si="31"/>
        <v/>
      </c>
      <c r="BU33" s="131" t="str">
        <f t="shared" si="32"/>
        <v/>
      </c>
      <c r="BV33" s="131" t="str">
        <f t="shared" si="33"/>
        <v/>
      </c>
      <c r="BW33" s="131" t="str">
        <f t="shared" si="34"/>
        <v/>
      </c>
      <c r="BX33" s="131" t="str">
        <f t="shared" si="35"/>
        <v/>
      </c>
      <c r="BY33" s="131" t="str">
        <f t="shared" si="36"/>
        <v/>
      </c>
      <c r="BZ33" s="131" t="str">
        <f t="shared" si="37"/>
        <v/>
      </c>
      <c r="CB33" s="131" t="str">
        <f t="shared" si="38"/>
        <v/>
      </c>
    </row>
    <row r="34" spans="1:80" x14ac:dyDescent="0.25">
      <c r="A34" s="187"/>
      <c r="B34" s="77">
        <v>106216</v>
      </c>
      <c r="C34" s="77" t="s">
        <v>64</v>
      </c>
      <c r="D34" s="77" t="s">
        <v>65</v>
      </c>
      <c r="E34" s="126">
        <v>25</v>
      </c>
      <c r="F34" s="156"/>
      <c r="G34" s="14"/>
      <c r="H34" s="14" t="str">
        <f>IF(F34="Yes",G34*#REF!,"")</f>
        <v/>
      </c>
      <c r="I34" s="14" t="str">
        <f t="shared" si="1"/>
        <v/>
      </c>
      <c r="J34" s="14" t="str">
        <f>IF(F34="Yes",G34*#REF!*(1+SUM(#REF!)),"")</f>
        <v/>
      </c>
      <c r="K34" s="14" t="str">
        <f>IF(F34="Yes",H34*#REF!*(1+SUM(#REF!)),"")</f>
        <v/>
      </c>
      <c r="L34" s="14" t="str">
        <f>IF(F34="Yes",I34*#REF!*(1+SUM(#REF!)),"")</f>
        <v/>
      </c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Q34" s="131" t="str">
        <f t="shared" si="2"/>
        <v/>
      </c>
      <c r="AR34" s="131" t="str">
        <f t="shared" si="3"/>
        <v/>
      </c>
      <c r="AS34" s="131" t="str">
        <f t="shared" si="4"/>
        <v/>
      </c>
      <c r="AT34" s="131" t="str">
        <f t="shared" si="5"/>
        <v/>
      </c>
      <c r="AU34" s="131" t="str">
        <f t="shared" si="6"/>
        <v/>
      </c>
      <c r="AV34" s="131" t="str">
        <f t="shared" si="7"/>
        <v/>
      </c>
      <c r="AW34" s="131" t="str">
        <f t="shared" si="8"/>
        <v/>
      </c>
      <c r="AX34" s="131" t="str">
        <f t="shared" si="9"/>
        <v/>
      </c>
      <c r="AY34" s="131" t="str">
        <f t="shared" si="10"/>
        <v/>
      </c>
      <c r="AZ34" s="131" t="str">
        <f t="shared" si="11"/>
        <v/>
      </c>
      <c r="BA34" s="131" t="str">
        <f t="shared" si="12"/>
        <v/>
      </c>
      <c r="BB34" s="131" t="str">
        <f t="shared" si="13"/>
        <v/>
      </c>
      <c r="BC34" s="131" t="str">
        <f t="shared" si="14"/>
        <v/>
      </c>
      <c r="BD34" s="131" t="str">
        <f t="shared" si="15"/>
        <v/>
      </c>
      <c r="BE34" s="131" t="str">
        <f t="shared" si="16"/>
        <v/>
      </c>
      <c r="BF34" s="131" t="str">
        <f t="shared" si="17"/>
        <v/>
      </c>
      <c r="BG34" s="131" t="str">
        <f t="shared" si="18"/>
        <v/>
      </c>
      <c r="BH34" s="131" t="str">
        <f t="shared" si="19"/>
        <v/>
      </c>
      <c r="BI34" s="131" t="str">
        <f t="shared" si="20"/>
        <v/>
      </c>
      <c r="BJ34" s="131" t="str">
        <f t="shared" si="21"/>
        <v/>
      </c>
      <c r="BK34" s="131" t="str">
        <f t="shared" si="22"/>
        <v/>
      </c>
      <c r="BL34" s="131" t="str">
        <f t="shared" si="23"/>
        <v/>
      </c>
      <c r="BM34" s="131" t="str">
        <f t="shared" si="24"/>
        <v/>
      </c>
      <c r="BN34" s="131" t="str">
        <f t="shared" si="25"/>
        <v/>
      </c>
      <c r="BO34" s="131" t="str">
        <f t="shared" si="26"/>
        <v/>
      </c>
      <c r="BP34" s="131" t="str">
        <f t="shared" si="27"/>
        <v/>
      </c>
      <c r="BQ34" s="131" t="str">
        <f t="shared" si="28"/>
        <v/>
      </c>
      <c r="BR34" s="131" t="str">
        <f t="shared" si="29"/>
        <v/>
      </c>
      <c r="BS34" s="131" t="str">
        <f t="shared" si="30"/>
        <v/>
      </c>
      <c r="BT34" s="131" t="str">
        <f t="shared" si="31"/>
        <v/>
      </c>
      <c r="BU34" s="131" t="str">
        <f t="shared" si="32"/>
        <v/>
      </c>
      <c r="BV34" s="131" t="str">
        <f t="shared" si="33"/>
        <v/>
      </c>
      <c r="BW34" s="131" t="str">
        <f t="shared" si="34"/>
        <v/>
      </c>
      <c r="BX34" s="131" t="str">
        <f t="shared" si="35"/>
        <v/>
      </c>
      <c r="BY34" s="131" t="str">
        <f t="shared" si="36"/>
        <v/>
      </c>
      <c r="BZ34" s="131" t="str">
        <f t="shared" si="37"/>
        <v/>
      </c>
      <c r="CB34" s="131" t="str">
        <f t="shared" si="38"/>
        <v/>
      </c>
    </row>
    <row r="35" spans="1:80" x14ac:dyDescent="0.25">
      <c r="A35" s="187"/>
      <c r="B35" s="77">
        <v>104184</v>
      </c>
      <c r="C35" s="77" t="s">
        <v>66</v>
      </c>
      <c r="D35" s="77" t="s">
        <v>65</v>
      </c>
      <c r="E35" s="126">
        <v>1</v>
      </c>
      <c r="F35" s="156"/>
      <c r="G35" s="14"/>
      <c r="H35" s="14" t="str">
        <f>IF(F35="Yes",G35*#REF!,"")</f>
        <v/>
      </c>
      <c r="I35" s="14" t="str">
        <f t="shared" si="1"/>
        <v/>
      </c>
      <c r="J35" s="14" t="str">
        <f>IF(F35="Yes",G35*#REF!*(1+SUM(#REF!)),"")</f>
        <v/>
      </c>
      <c r="K35" s="14" t="str">
        <f>IF(F35="Yes",H35*#REF!*(1+SUM(#REF!)),"")</f>
        <v/>
      </c>
      <c r="L35" s="14" t="str">
        <f>IF(F35="Yes",I35*#REF!*(1+SUM(#REF!)),"")</f>
        <v/>
      </c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Q35" s="131" t="str">
        <f t="shared" si="2"/>
        <v/>
      </c>
      <c r="AR35" s="131" t="str">
        <f t="shared" si="3"/>
        <v/>
      </c>
      <c r="AS35" s="131" t="str">
        <f t="shared" si="4"/>
        <v/>
      </c>
      <c r="AT35" s="131" t="str">
        <f t="shared" si="5"/>
        <v/>
      </c>
      <c r="AU35" s="131" t="str">
        <f t="shared" si="6"/>
        <v/>
      </c>
      <c r="AV35" s="131" t="str">
        <f t="shared" si="7"/>
        <v/>
      </c>
      <c r="AW35" s="131" t="str">
        <f t="shared" si="8"/>
        <v/>
      </c>
      <c r="AX35" s="131" t="str">
        <f t="shared" si="9"/>
        <v/>
      </c>
      <c r="AY35" s="131" t="str">
        <f t="shared" si="10"/>
        <v/>
      </c>
      <c r="AZ35" s="131" t="str">
        <f t="shared" si="11"/>
        <v/>
      </c>
      <c r="BA35" s="131" t="str">
        <f t="shared" si="12"/>
        <v/>
      </c>
      <c r="BB35" s="131" t="str">
        <f t="shared" si="13"/>
        <v/>
      </c>
      <c r="BC35" s="131" t="str">
        <f t="shared" si="14"/>
        <v/>
      </c>
      <c r="BD35" s="131" t="str">
        <f t="shared" si="15"/>
        <v/>
      </c>
      <c r="BE35" s="131" t="str">
        <f t="shared" si="16"/>
        <v/>
      </c>
      <c r="BF35" s="131" t="str">
        <f t="shared" si="17"/>
        <v/>
      </c>
      <c r="BG35" s="131" t="str">
        <f t="shared" si="18"/>
        <v/>
      </c>
      <c r="BH35" s="131" t="str">
        <f t="shared" si="19"/>
        <v/>
      </c>
      <c r="BI35" s="131" t="str">
        <f t="shared" si="20"/>
        <v/>
      </c>
      <c r="BJ35" s="131" t="str">
        <f t="shared" si="21"/>
        <v/>
      </c>
      <c r="BK35" s="131" t="str">
        <f t="shared" si="22"/>
        <v/>
      </c>
      <c r="BL35" s="131" t="str">
        <f t="shared" si="23"/>
        <v/>
      </c>
      <c r="BM35" s="131" t="str">
        <f t="shared" si="24"/>
        <v/>
      </c>
      <c r="BN35" s="131" t="str">
        <f t="shared" si="25"/>
        <v/>
      </c>
      <c r="BO35" s="131" t="str">
        <f t="shared" si="26"/>
        <v/>
      </c>
      <c r="BP35" s="131" t="str">
        <f t="shared" si="27"/>
        <v/>
      </c>
      <c r="BQ35" s="131" t="str">
        <f t="shared" si="28"/>
        <v/>
      </c>
      <c r="BR35" s="131" t="str">
        <f t="shared" si="29"/>
        <v/>
      </c>
      <c r="BS35" s="131" t="str">
        <f t="shared" si="30"/>
        <v/>
      </c>
      <c r="BT35" s="131" t="str">
        <f t="shared" si="31"/>
        <v/>
      </c>
      <c r="BU35" s="131" t="str">
        <f t="shared" si="32"/>
        <v/>
      </c>
      <c r="BV35" s="131" t="str">
        <f t="shared" si="33"/>
        <v/>
      </c>
      <c r="BW35" s="131" t="str">
        <f t="shared" si="34"/>
        <v/>
      </c>
      <c r="BX35" s="131" t="str">
        <f t="shared" si="35"/>
        <v/>
      </c>
      <c r="BY35" s="131" t="str">
        <f t="shared" si="36"/>
        <v/>
      </c>
      <c r="BZ35" s="131" t="str">
        <f t="shared" si="37"/>
        <v/>
      </c>
      <c r="CB35" s="131" t="str">
        <f t="shared" si="38"/>
        <v/>
      </c>
    </row>
    <row r="36" spans="1:80" x14ac:dyDescent="0.25">
      <c r="A36" s="187"/>
      <c r="B36" s="77">
        <v>105842</v>
      </c>
      <c r="C36" s="77" t="s">
        <v>67</v>
      </c>
      <c r="D36" s="77" t="s">
        <v>32</v>
      </c>
      <c r="E36" s="126">
        <v>2832</v>
      </c>
      <c r="F36" s="156"/>
      <c r="G36" s="14"/>
      <c r="H36" s="14" t="str">
        <f>IF(F36="Yes",G36*#REF!,"")</f>
        <v/>
      </c>
      <c r="I36" s="14" t="str">
        <f t="shared" si="1"/>
        <v/>
      </c>
      <c r="J36" s="14" t="str">
        <f>IF(F36="Yes",G36*#REF!*(1+SUM(#REF!)),"")</f>
        <v/>
      </c>
      <c r="K36" s="14" t="str">
        <f>IF(F36="Yes",H36*#REF!*(1+SUM(#REF!)),"")</f>
        <v/>
      </c>
      <c r="L36" s="14" t="str">
        <f>IF(F36="Yes",I36*#REF!*(1+SUM(#REF!)),"")</f>
        <v/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Q36" s="131" t="str">
        <f t="shared" si="2"/>
        <v/>
      </c>
      <c r="AR36" s="131" t="str">
        <f t="shared" si="3"/>
        <v/>
      </c>
      <c r="AS36" s="131" t="str">
        <f t="shared" si="4"/>
        <v/>
      </c>
      <c r="AT36" s="131" t="str">
        <f t="shared" si="5"/>
        <v/>
      </c>
      <c r="AU36" s="131" t="str">
        <f t="shared" si="6"/>
        <v/>
      </c>
      <c r="AV36" s="131" t="str">
        <f t="shared" si="7"/>
        <v/>
      </c>
      <c r="AW36" s="131" t="str">
        <f t="shared" si="8"/>
        <v/>
      </c>
      <c r="AX36" s="131" t="str">
        <f t="shared" si="9"/>
        <v/>
      </c>
      <c r="AY36" s="131" t="str">
        <f t="shared" si="10"/>
        <v/>
      </c>
      <c r="AZ36" s="131" t="str">
        <f t="shared" si="11"/>
        <v/>
      </c>
      <c r="BA36" s="131" t="str">
        <f t="shared" si="12"/>
        <v/>
      </c>
      <c r="BB36" s="131" t="str">
        <f t="shared" si="13"/>
        <v/>
      </c>
      <c r="BC36" s="131" t="str">
        <f t="shared" si="14"/>
        <v/>
      </c>
      <c r="BD36" s="131" t="str">
        <f t="shared" si="15"/>
        <v/>
      </c>
      <c r="BE36" s="131" t="str">
        <f t="shared" si="16"/>
        <v/>
      </c>
      <c r="BF36" s="131" t="str">
        <f t="shared" si="17"/>
        <v/>
      </c>
      <c r="BG36" s="131" t="str">
        <f t="shared" si="18"/>
        <v/>
      </c>
      <c r="BH36" s="131" t="str">
        <f t="shared" si="19"/>
        <v/>
      </c>
      <c r="BI36" s="131" t="str">
        <f t="shared" si="20"/>
        <v/>
      </c>
      <c r="BJ36" s="131" t="str">
        <f t="shared" si="21"/>
        <v/>
      </c>
      <c r="BK36" s="131" t="str">
        <f t="shared" si="22"/>
        <v/>
      </c>
      <c r="BL36" s="131" t="str">
        <f t="shared" si="23"/>
        <v/>
      </c>
      <c r="BM36" s="131" t="str">
        <f t="shared" si="24"/>
        <v/>
      </c>
      <c r="BN36" s="131" t="str">
        <f t="shared" si="25"/>
        <v/>
      </c>
      <c r="BO36" s="131" t="str">
        <f t="shared" si="26"/>
        <v/>
      </c>
      <c r="BP36" s="131" t="str">
        <f t="shared" si="27"/>
        <v/>
      </c>
      <c r="BQ36" s="131" t="str">
        <f t="shared" si="28"/>
        <v/>
      </c>
      <c r="BR36" s="131" t="str">
        <f t="shared" si="29"/>
        <v/>
      </c>
      <c r="BS36" s="131" t="str">
        <f t="shared" si="30"/>
        <v/>
      </c>
      <c r="BT36" s="131" t="str">
        <f t="shared" si="31"/>
        <v/>
      </c>
      <c r="BU36" s="131" t="str">
        <f t="shared" si="32"/>
        <v/>
      </c>
      <c r="BV36" s="131" t="str">
        <f t="shared" si="33"/>
        <v/>
      </c>
      <c r="BW36" s="131" t="str">
        <f t="shared" si="34"/>
        <v/>
      </c>
      <c r="BX36" s="131" t="str">
        <f t="shared" si="35"/>
        <v/>
      </c>
      <c r="BY36" s="131" t="str">
        <f t="shared" si="36"/>
        <v/>
      </c>
      <c r="BZ36" s="131" t="str">
        <f t="shared" si="37"/>
        <v/>
      </c>
      <c r="CB36" s="131" t="str">
        <f t="shared" si="38"/>
        <v/>
      </c>
    </row>
    <row r="37" spans="1:80" x14ac:dyDescent="0.25">
      <c r="A37" s="187"/>
      <c r="B37" s="77">
        <v>102486</v>
      </c>
      <c r="C37" s="77" t="s">
        <v>68</v>
      </c>
      <c r="D37" s="77" t="s">
        <v>32</v>
      </c>
      <c r="E37" s="126">
        <v>1000</v>
      </c>
      <c r="F37" s="156"/>
      <c r="G37" s="14"/>
      <c r="H37" s="14" t="str">
        <f>IF(F37="Yes",G37*#REF!,"")</f>
        <v/>
      </c>
      <c r="I37" s="14" t="str">
        <f t="shared" si="1"/>
        <v/>
      </c>
      <c r="J37" s="14" t="str">
        <f>IF(F37="Yes",G37*#REF!*(1+SUM(#REF!)),"")</f>
        <v/>
      </c>
      <c r="K37" s="14" t="str">
        <f>IF(F37="Yes",H37*#REF!*(1+SUM(#REF!)),"")</f>
        <v/>
      </c>
      <c r="L37" s="14" t="str">
        <f>IF(F37="Yes",I37*#REF!*(1+SUM(#REF!)),"")</f>
        <v/>
      </c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Q37" s="131" t="str">
        <f t="shared" si="2"/>
        <v/>
      </c>
      <c r="AR37" s="131" t="str">
        <f t="shared" si="3"/>
        <v/>
      </c>
      <c r="AS37" s="131" t="str">
        <f t="shared" si="4"/>
        <v/>
      </c>
      <c r="AT37" s="131" t="str">
        <f t="shared" si="5"/>
        <v/>
      </c>
      <c r="AU37" s="131" t="str">
        <f t="shared" si="6"/>
        <v/>
      </c>
      <c r="AV37" s="131" t="str">
        <f t="shared" si="7"/>
        <v/>
      </c>
      <c r="AW37" s="131" t="str">
        <f t="shared" si="8"/>
        <v/>
      </c>
      <c r="AX37" s="131" t="str">
        <f t="shared" si="9"/>
        <v/>
      </c>
      <c r="AY37" s="131" t="str">
        <f t="shared" si="10"/>
        <v/>
      </c>
      <c r="AZ37" s="131" t="str">
        <f t="shared" si="11"/>
        <v/>
      </c>
      <c r="BA37" s="131" t="str">
        <f t="shared" si="12"/>
        <v/>
      </c>
      <c r="BB37" s="131" t="str">
        <f t="shared" si="13"/>
        <v/>
      </c>
      <c r="BC37" s="131" t="str">
        <f t="shared" si="14"/>
        <v/>
      </c>
      <c r="BD37" s="131" t="str">
        <f t="shared" si="15"/>
        <v/>
      </c>
      <c r="BE37" s="131" t="str">
        <f t="shared" si="16"/>
        <v/>
      </c>
      <c r="BF37" s="131" t="str">
        <f t="shared" si="17"/>
        <v/>
      </c>
      <c r="BG37" s="131" t="str">
        <f t="shared" si="18"/>
        <v/>
      </c>
      <c r="BH37" s="131" t="str">
        <f t="shared" si="19"/>
        <v/>
      </c>
      <c r="BI37" s="131" t="str">
        <f t="shared" si="20"/>
        <v/>
      </c>
      <c r="BJ37" s="131" t="str">
        <f t="shared" si="21"/>
        <v/>
      </c>
      <c r="BK37" s="131" t="str">
        <f t="shared" si="22"/>
        <v/>
      </c>
      <c r="BL37" s="131" t="str">
        <f t="shared" si="23"/>
        <v/>
      </c>
      <c r="BM37" s="131" t="str">
        <f t="shared" si="24"/>
        <v/>
      </c>
      <c r="BN37" s="131" t="str">
        <f t="shared" si="25"/>
        <v/>
      </c>
      <c r="BO37" s="131" t="str">
        <f t="shared" si="26"/>
        <v/>
      </c>
      <c r="BP37" s="131" t="str">
        <f t="shared" si="27"/>
        <v/>
      </c>
      <c r="BQ37" s="131" t="str">
        <f t="shared" si="28"/>
        <v/>
      </c>
      <c r="BR37" s="131" t="str">
        <f t="shared" si="29"/>
        <v/>
      </c>
      <c r="BS37" s="131" t="str">
        <f t="shared" si="30"/>
        <v/>
      </c>
      <c r="BT37" s="131" t="str">
        <f t="shared" si="31"/>
        <v/>
      </c>
      <c r="BU37" s="131" t="str">
        <f t="shared" si="32"/>
        <v/>
      </c>
      <c r="BV37" s="131" t="str">
        <f t="shared" si="33"/>
        <v/>
      </c>
      <c r="BW37" s="131" t="str">
        <f t="shared" si="34"/>
        <v/>
      </c>
      <c r="BX37" s="131" t="str">
        <f t="shared" si="35"/>
        <v/>
      </c>
      <c r="BY37" s="131" t="str">
        <f t="shared" si="36"/>
        <v/>
      </c>
      <c r="BZ37" s="131" t="str">
        <f t="shared" si="37"/>
        <v/>
      </c>
      <c r="CB37" s="131" t="str">
        <f t="shared" si="38"/>
        <v/>
      </c>
    </row>
    <row r="38" spans="1:80" ht="15.75" thickBot="1" x14ac:dyDescent="0.3">
      <c r="A38" s="188"/>
      <c r="B38" s="84">
        <v>104562</v>
      </c>
      <c r="C38" s="84" t="s">
        <v>69</v>
      </c>
      <c r="D38" s="84" t="s">
        <v>32</v>
      </c>
      <c r="E38" s="127">
        <v>750</v>
      </c>
      <c r="F38" s="156"/>
      <c r="G38" s="14"/>
      <c r="H38" s="14" t="str">
        <f>IF(F38="Yes",G38*#REF!,"")</f>
        <v/>
      </c>
      <c r="I38" s="14" t="str">
        <f t="shared" si="1"/>
        <v/>
      </c>
      <c r="J38" s="14" t="str">
        <f>IF(F38="Yes",G38*#REF!*(1+SUM(#REF!)),"")</f>
        <v/>
      </c>
      <c r="K38" s="14" t="str">
        <f>IF(F38="Yes",H38*#REF!*(1+SUM(#REF!)),"")</f>
        <v/>
      </c>
      <c r="L38" s="14" t="str">
        <f>IF(F38="Yes",I38*#REF!*(1+SUM(#REF!)),"")</f>
        <v/>
      </c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Q38" s="131" t="str">
        <f t="shared" si="2"/>
        <v/>
      </c>
      <c r="AR38" s="131" t="str">
        <f t="shared" si="3"/>
        <v/>
      </c>
      <c r="AS38" s="131" t="str">
        <f t="shared" si="4"/>
        <v/>
      </c>
      <c r="AT38" s="131" t="str">
        <f t="shared" si="5"/>
        <v/>
      </c>
      <c r="AU38" s="131" t="str">
        <f t="shared" si="6"/>
        <v/>
      </c>
      <c r="AV38" s="131" t="str">
        <f t="shared" si="7"/>
        <v/>
      </c>
      <c r="AW38" s="131" t="str">
        <f t="shared" si="8"/>
        <v/>
      </c>
      <c r="AX38" s="131" t="str">
        <f t="shared" si="9"/>
        <v/>
      </c>
      <c r="AY38" s="131" t="str">
        <f t="shared" si="10"/>
        <v/>
      </c>
      <c r="AZ38" s="131" t="str">
        <f t="shared" si="11"/>
        <v/>
      </c>
      <c r="BA38" s="131" t="str">
        <f t="shared" si="12"/>
        <v/>
      </c>
      <c r="BB38" s="131" t="str">
        <f t="shared" si="13"/>
        <v/>
      </c>
      <c r="BC38" s="131" t="str">
        <f t="shared" si="14"/>
        <v/>
      </c>
      <c r="BD38" s="131" t="str">
        <f t="shared" si="15"/>
        <v/>
      </c>
      <c r="BE38" s="131" t="str">
        <f t="shared" si="16"/>
        <v/>
      </c>
      <c r="BF38" s="131" t="str">
        <f t="shared" si="17"/>
        <v/>
      </c>
      <c r="BG38" s="131" t="str">
        <f t="shared" si="18"/>
        <v/>
      </c>
      <c r="BH38" s="131" t="str">
        <f t="shared" si="19"/>
        <v/>
      </c>
      <c r="BI38" s="131" t="str">
        <f t="shared" si="20"/>
        <v/>
      </c>
      <c r="BJ38" s="131" t="str">
        <f t="shared" si="21"/>
        <v/>
      </c>
      <c r="BK38" s="131" t="str">
        <f t="shared" si="22"/>
        <v/>
      </c>
      <c r="BL38" s="131" t="str">
        <f t="shared" si="23"/>
        <v/>
      </c>
      <c r="BM38" s="131" t="str">
        <f t="shared" si="24"/>
        <v/>
      </c>
      <c r="BN38" s="131" t="str">
        <f t="shared" si="25"/>
        <v/>
      </c>
      <c r="BO38" s="131" t="str">
        <f t="shared" si="26"/>
        <v/>
      </c>
      <c r="BP38" s="131" t="str">
        <f t="shared" si="27"/>
        <v/>
      </c>
      <c r="BQ38" s="131" t="str">
        <f t="shared" si="28"/>
        <v/>
      </c>
      <c r="BR38" s="131" t="str">
        <f t="shared" si="29"/>
        <v/>
      </c>
      <c r="BS38" s="131" t="str">
        <f t="shared" si="30"/>
        <v/>
      </c>
      <c r="BT38" s="131" t="str">
        <f t="shared" si="31"/>
        <v/>
      </c>
      <c r="BU38" s="131" t="str">
        <f t="shared" si="32"/>
        <v/>
      </c>
      <c r="BV38" s="131" t="str">
        <f t="shared" si="33"/>
        <v/>
      </c>
      <c r="BW38" s="131" t="str">
        <f t="shared" si="34"/>
        <v/>
      </c>
      <c r="BX38" s="131" t="str">
        <f t="shared" si="35"/>
        <v/>
      </c>
      <c r="BY38" s="131" t="str">
        <f t="shared" si="36"/>
        <v/>
      </c>
      <c r="BZ38" s="131" t="str">
        <f t="shared" si="37"/>
        <v/>
      </c>
      <c r="CB38" s="131" t="str">
        <f t="shared" si="38"/>
        <v/>
      </c>
    </row>
    <row r="39" spans="1:80" ht="15" customHeight="1" x14ac:dyDescent="0.25">
      <c r="A39" s="189" t="s">
        <v>5</v>
      </c>
      <c r="B39" s="89">
        <v>990210</v>
      </c>
      <c r="C39" s="89" t="s">
        <v>70</v>
      </c>
      <c r="D39" s="89" t="s">
        <v>71</v>
      </c>
      <c r="E39" s="128">
        <v>1</v>
      </c>
      <c r="F39" s="156"/>
      <c r="G39" s="14"/>
      <c r="H39" s="14" t="str">
        <f>IF(F39="Yes",G39*#REF!,"")</f>
        <v/>
      </c>
      <c r="I39" s="14" t="str">
        <f t="shared" si="1"/>
        <v/>
      </c>
      <c r="J39" s="14" t="str">
        <f>IF(F39="Yes",G39*#REF!*(1+SUM(#REF!)),"")</f>
        <v/>
      </c>
      <c r="K39" s="14" t="str">
        <f>IF(F39="Yes",H39*#REF!*(1+SUM(#REF!)),"")</f>
        <v/>
      </c>
      <c r="L39" s="14" t="str">
        <f>IF(F39="Yes",I39*#REF!*(1+SUM(#REF!)),"")</f>
        <v/>
      </c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Q39" s="131" t="str">
        <f t="shared" si="2"/>
        <v/>
      </c>
      <c r="AR39" s="131" t="str">
        <f t="shared" si="3"/>
        <v/>
      </c>
      <c r="AS39" s="131" t="str">
        <f t="shared" si="4"/>
        <v/>
      </c>
      <c r="AT39" s="131" t="str">
        <f t="shared" si="5"/>
        <v/>
      </c>
      <c r="AU39" s="131" t="str">
        <f t="shared" si="6"/>
        <v/>
      </c>
      <c r="AV39" s="131" t="str">
        <f t="shared" si="7"/>
        <v/>
      </c>
      <c r="AW39" s="131" t="str">
        <f t="shared" si="8"/>
        <v/>
      </c>
      <c r="AX39" s="131" t="str">
        <f t="shared" si="9"/>
        <v/>
      </c>
      <c r="AY39" s="131" t="str">
        <f t="shared" si="10"/>
        <v/>
      </c>
      <c r="AZ39" s="131" t="str">
        <f t="shared" si="11"/>
        <v/>
      </c>
      <c r="BA39" s="131" t="str">
        <f t="shared" si="12"/>
        <v/>
      </c>
      <c r="BB39" s="131" t="str">
        <f t="shared" si="13"/>
        <v/>
      </c>
      <c r="BC39" s="131" t="str">
        <f t="shared" si="14"/>
        <v/>
      </c>
      <c r="BD39" s="131" t="str">
        <f t="shared" si="15"/>
        <v/>
      </c>
      <c r="BE39" s="131" t="str">
        <f t="shared" si="16"/>
        <v/>
      </c>
      <c r="BF39" s="131" t="str">
        <f t="shared" si="17"/>
        <v/>
      </c>
      <c r="BG39" s="131" t="str">
        <f t="shared" si="18"/>
        <v/>
      </c>
      <c r="BH39" s="131" t="str">
        <f t="shared" si="19"/>
        <v/>
      </c>
      <c r="BI39" s="131" t="str">
        <f t="shared" si="20"/>
        <v/>
      </c>
      <c r="BJ39" s="131" t="str">
        <f t="shared" si="21"/>
        <v/>
      </c>
      <c r="BK39" s="131" t="str">
        <f t="shared" si="22"/>
        <v/>
      </c>
      <c r="BL39" s="131" t="str">
        <f t="shared" si="23"/>
        <v/>
      </c>
      <c r="BM39" s="131" t="str">
        <f t="shared" si="24"/>
        <v/>
      </c>
      <c r="BN39" s="131" t="str">
        <f t="shared" si="25"/>
        <v/>
      </c>
      <c r="BO39" s="131" t="str">
        <f t="shared" si="26"/>
        <v/>
      </c>
      <c r="BP39" s="131" t="str">
        <f t="shared" si="27"/>
        <v/>
      </c>
      <c r="BQ39" s="131" t="str">
        <f t="shared" si="28"/>
        <v/>
      </c>
      <c r="BR39" s="131" t="str">
        <f t="shared" si="29"/>
        <v/>
      </c>
      <c r="BS39" s="131" t="str">
        <f t="shared" si="30"/>
        <v/>
      </c>
      <c r="BT39" s="131" t="str">
        <f t="shared" si="31"/>
        <v/>
      </c>
      <c r="BU39" s="131" t="str">
        <f t="shared" si="32"/>
        <v/>
      </c>
      <c r="BV39" s="131" t="str">
        <f t="shared" si="33"/>
        <v/>
      </c>
      <c r="BW39" s="131" t="str">
        <f t="shared" si="34"/>
        <v/>
      </c>
      <c r="BX39" s="131" t="str">
        <f t="shared" si="35"/>
        <v/>
      </c>
      <c r="BY39" s="131" t="str">
        <f t="shared" si="36"/>
        <v/>
      </c>
      <c r="BZ39" s="131" t="str">
        <f t="shared" si="37"/>
        <v/>
      </c>
      <c r="CB39" s="131" t="str">
        <f t="shared" si="38"/>
        <v/>
      </c>
    </row>
    <row r="40" spans="1:80" x14ac:dyDescent="0.25">
      <c r="A40" s="190"/>
      <c r="B40" s="96">
        <v>106324</v>
      </c>
      <c r="C40" s="96" t="s">
        <v>72</v>
      </c>
      <c r="D40" s="96" t="s">
        <v>73</v>
      </c>
      <c r="E40" s="129">
        <v>100</v>
      </c>
      <c r="F40" s="156"/>
      <c r="G40" s="14"/>
      <c r="H40" s="14" t="str">
        <f>IF(F40="Yes",G40*#REF!,"")</f>
        <v/>
      </c>
      <c r="I40" s="14" t="str">
        <f t="shared" si="1"/>
        <v/>
      </c>
      <c r="J40" s="14" t="str">
        <f>IF(F40="Yes",G40*#REF!*(1+SUM(#REF!)),"")</f>
        <v/>
      </c>
      <c r="K40" s="14" t="str">
        <f>IF(F40="Yes",H40*#REF!*(1+SUM(#REF!)),"")</f>
        <v/>
      </c>
      <c r="L40" s="14" t="str">
        <f>IF(F40="Yes",I40*#REF!*(1+SUM(#REF!)),"")</f>
        <v/>
      </c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Q40" s="131" t="str">
        <f t="shared" si="2"/>
        <v/>
      </c>
      <c r="AR40" s="131" t="str">
        <f t="shared" si="3"/>
        <v/>
      </c>
      <c r="AS40" s="131" t="str">
        <f t="shared" si="4"/>
        <v/>
      </c>
      <c r="AT40" s="131" t="str">
        <f t="shared" si="5"/>
        <v/>
      </c>
      <c r="AU40" s="131" t="str">
        <f t="shared" si="6"/>
        <v/>
      </c>
      <c r="AV40" s="131" t="str">
        <f t="shared" si="7"/>
        <v/>
      </c>
      <c r="AW40" s="131" t="str">
        <f t="shared" si="8"/>
        <v/>
      </c>
      <c r="AX40" s="131" t="str">
        <f t="shared" si="9"/>
        <v/>
      </c>
      <c r="AY40" s="131" t="str">
        <f t="shared" si="10"/>
        <v/>
      </c>
      <c r="AZ40" s="131" t="str">
        <f t="shared" si="11"/>
        <v/>
      </c>
      <c r="BA40" s="131" t="str">
        <f t="shared" si="12"/>
        <v/>
      </c>
      <c r="BB40" s="131" t="str">
        <f t="shared" si="13"/>
        <v/>
      </c>
      <c r="BC40" s="131" t="str">
        <f t="shared" si="14"/>
        <v/>
      </c>
      <c r="BD40" s="131" t="str">
        <f t="shared" si="15"/>
        <v/>
      </c>
      <c r="BE40" s="131" t="str">
        <f t="shared" si="16"/>
        <v/>
      </c>
      <c r="BF40" s="131" t="str">
        <f t="shared" si="17"/>
        <v/>
      </c>
      <c r="BG40" s="131" t="str">
        <f t="shared" si="18"/>
        <v/>
      </c>
      <c r="BH40" s="131" t="str">
        <f t="shared" si="19"/>
        <v/>
      </c>
      <c r="BI40" s="131" t="str">
        <f t="shared" si="20"/>
        <v/>
      </c>
      <c r="BJ40" s="131" t="str">
        <f t="shared" si="21"/>
        <v/>
      </c>
      <c r="BK40" s="131" t="str">
        <f t="shared" si="22"/>
        <v/>
      </c>
      <c r="BL40" s="131" t="str">
        <f t="shared" si="23"/>
        <v/>
      </c>
      <c r="BM40" s="131" t="str">
        <f t="shared" si="24"/>
        <v/>
      </c>
      <c r="BN40" s="131" t="str">
        <f t="shared" si="25"/>
        <v/>
      </c>
      <c r="BO40" s="131" t="str">
        <f t="shared" si="26"/>
        <v/>
      </c>
      <c r="BP40" s="131" t="str">
        <f t="shared" si="27"/>
        <v/>
      </c>
      <c r="BQ40" s="131" t="str">
        <f t="shared" si="28"/>
        <v/>
      </c>
      <c r="BR40" s="131" t="str">
        <f t="shared" si="29"/>
        <v/>
      </c>
      <c r="BS40" s="131" t="str">
        <f t="shared" si="30"/>
        <v/>
      </c>
      <c r="BT40" s="131" t="str">
        <f t="shared" si="31"/>
        <v/>
      </c>
      <c r="BU40" s="131" t="str">
        <f t="shared" si="32"/>
        <v/>
      </c>
      <c r="BV40" s="131" t="str">
        <f t="shared" si="33"/>
        <v/>
      </c>
      <c r="BW40" s="131" t="str">
        <f t="shared" si="34"/>
        <v/>
      </c>
      <c r="BX40" s="131" t="str">
        <f t="shared" si="35"/>
        <v/>
      </c>
      <c r="BY40" s="131" t="str">
        <f t="shared" si="36"/>
        <v/>
      </c>
      <c r="BZ40" s="131" t="str">
        <f t="shared" si="37"/>
        <v/>
      </c>
      <c r="CB40" s="131" t="str">
        <f t="shared" si="38"/>
        <v/>
      </c>
    </row>
    <row r="41" spans="1:80" x14ac:dyDescent="0.25">
      <c r="A41" s="190"/>
      <c r="B41" s="96">
        <v>107478</v>
      </c>
      <c r="C41" s="96" t="s">
        <v>74</v>
      </c>
      <c r="D41" s="96" t="s">
        <v>73</v>
      </c>
      <c r="E41" s="129">
        <v>100</v>
      </c>
      <c r="F41" s="156"/>
      <c r="G41" s="14"/>
      <c r="H41" s="14" t="str">
        <f>IF(F41="Yes",G41*#REF!,"")</f>
        <v/>
      </c>
      <c r="I41" s="14" t="str">
        <f t="shared" si="1"/>
        <v/>
      </c>
      <c r="J41" s="14" t="str">
        <f>IF(F41="Yes",G41*#REF!*(1+SUM(#REF!)),"")</f>
        <v/>
      </c>
      <c r="K41" s="14" t="str">
        <f>IF(F41="Yes",H41*#REF!*(1+SUM(#REF!)),"")</f>
        <v/>
      </c>
      <c r="L41" s="14" t="str">
        <f>IF(F41="Yes",I41*#REF!*(1+SUM(#REF!)),"")</f>
        <v/>
      </c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Q41" s="131" t="str">
        <f t="shared" si="2"/>
        <v/>
      </c>
      <c r="AR41" s="131" t="str">
        <f t="shared" si="3"/>
        <v/>
      </c>
      <c r="AS41" s="131" t="str">
        <f t="shared" si="4"/>
        <v/>
      </c>
      <c r="AT41" s="131" t="str">
        <f t="shared" si="5"/>
        <v/>
      </c>
      <c r="AU41" s="131" t="str">
        <f t="shared" si="6"/>
        <v/>
      </c>
      <c r="AV41" s="131" t="str">
        <f t="shared" si="7"/>
        <v/>
      </c>
      <c r="AW41" s="131" t="str">
        <f t="shared" si="8"/>
        <v/>
      </c>
      <c r="AX41" s="131" t="str">
        <f t="shared" si="9"/>
        <v/>
      </c>
      <c r="AY41" s="131" t="str">
        <f t="shared" si="10"/>
        <v/>
      </c>
      <c r="AZ41" s="131" t="str">
        <f t="shared" si="11"/>
        <v/>
      </c>
      <c r="BA41" s="131" t="str">
        <f t="shared" si="12"/>
        <v/>
      </c>
      <c r="BB41" s="131" t="str">
        <f t="shared" si="13"/>
        <v/>
      </c>
      <c r="BC41" s="131" t="str">
        <f t="shared" si="14"/>
        <v/>
      </c>
      <c r="BD41" s="131" t="str">
        <f t="shared" si="15"/>
        <v/>
      </c>
      <c r="BE41" s="131" t="str">
        <f t="shared" si="16"/>
        <v/>
      </c>
      <c r="BF41" s="131" t="str">
        <f t="shared" si="17"/>
        <v/>
      </c>
      <c r="BG41" s="131" t="str">
        <f t="shared" si="18"/>
        <v/>
      </c>
      <c r="BH41" s="131" t="str">
        <f t="shared" si="19"/>
        <v/>
      </c>
      <c r="BI41" s="131" t="str">
        <f t="shared" si="20"/>
        <v/>
      </c>
      <c r="BJ41" s="131" t="str">
        <f t="shared" si="21"/>
        <v/>
      </c>
      <c r="BK41" s="131" t="str">
        <f t="shared" si="22"/>
        <v/>
      </c>
      <c r="BL41" s="131" t="str">
        <f t="shared" si="23"/>
        <v/>
      </c>
      <c r="BM41" s="131" t="str">
        <f t="shared" si="24"/>
        <v/>
      </c>
      <c r="BN41" s="131" t="str">
        <f t="shared" si="25"/>
        <v/>
      </c>
      <c r="BO41" s="131" t="str">
        <f t="shared" si="26"/>
        <v/>
      </c>
      <c r="BP41" s="131" t="str">
        <f t="shared" si="27"/>
        <v/>
      </c>
      <c r="BQ41" s="131" t="str">
        <f t="shared" si="28"/>
        <v/>
      </c>
      <c r="BR41" s="131" t="str">
        <f t="shared" si="29"/>
        <v/>
      </c>
      <c r="BS41" s="131" t="str">
        <f t="shared" si="30"/>
        <v/>
      </c>
      <c r="BT41" s="131" t="str">
        <f t="shared" si="31"/>
        <v/>
      </c>
      <c r="BU41" s="131" t="str">
        <f t="shared" si="32"/>
        <v/>
      </c>
      <c r="BV41" s="131" t="str">
        <f t="shared" si="33"/>
        <v/>
      </c>
      <c r="BW41" s="131" t="str">
        <f t="shared" si="34"/>
        <v/>
      </c>
      <c r="BX41" s="131" t="str">
        <f t="shared" si="35"/>
        <v/>
      </c>
      <c r="BY41" s="131" t="str">
        <f t="shared" si="36"/>
        <v/>
      </c>
      <c r="BZ41" s="131" t="str">
        <f t="shared" si="37"/>
        <v/>
      </c>
      <c r="CB41" s="131" t="str">
        <f t="shared" si="38"/>
        <v/>
      </c>
    </row>
    <row r="42" spans="1:80" x14ac:dyDescent="0.25">
      <c r="A42" s="190"/>
      <c r="B42" s="96">
        <v>106133</v>
      </c>
      <c r="C42" s="96" t="s">
        <v>75</v>
      </c>
      <c r="D42" s="96" t="s">
        <v>32</v>
      </c>
      <c r="E42" s="129">
        <v>1250</v>
      </c>
      <c r="F42" s="156"/>
      <c r="G42" s="14"/>
      <c r="H42" s="14" t="str">
        <f>IF(F42="Yes",G42*#REF!,"")</f>
        <v/>
      </c>
      <c r="I42" s="14" t="str">
        <f t="shared" si="1"/>
        <v/>
      </c>
      <c r="J42" s="14" t="str">
        <f>IF(F42="Yes",G42*#REF!*(1+SUM(#REF!)),"")</f>
        <v/>
      </c>
      <c r="K42" s="14" t="str">
        <f>IF(F42="Yes",H42*#REF!*(1+SUM(#REF!)),"")</f>
        <v/>
      </c>
      <c r="L42" s="14" t="str">
        <f>IF(F42="Yes",I42*#REF!*(1+SUM(#REF!)),"")</f>
        <v/>
      </c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Q42" s="131" t="str">
        <f t="shared" si="2"/>
        <v/>
      </c>
      <c r="AR42" s="131" t="str">
        <f t="shared" si="3"/>
        <v/>
      </c>
      <c r="AS42" s="131" t="str">
        <f t="shared" si="4"/>
        <v/>
      </c>
      <c r="AT42" s="131" t="str">
        <f t="shared" si="5"/>
        <v/>
      </c>
      <c r="AU42" s="131" t="str">
        <f t="shared" si="6"/>
        <v/>
      </c>
      <c r="AV42" s="131" t="str">
        <f t="shared" si="7"/>
        <v/>
      </c>
      <c r="AW42" s="131" t="str">
        <f t="shared" si="8"/>
        <v/>
      </c>
      <c r="AX42" s="131" t="str">
        <f t="shared" si="9"/>
        <v/>
      </c>
      <c r="AY42" s="131" t="str">
        <f t="shared" si="10"/>
        <v/>
      </c>
      <c r="AZ42" s="131" t="str">
        <f t="shared" si="11"/>
        <v/>
      </c>
      <c r="BA42" s="131" t="str">
        <f t="shared" si="12"/>
        <v/>
      </c>
      <c r="BB42" s="131" t="str">
        <f t="shared" si="13"/>
        <v/>
      </c>
      <c r="BC42" s="131" t="str">
        <f t="shared" si="14"/>
        <v/>
      </c>
      <c r="BD42" s="131" t="str">
        <f t="shared" si="15"/>
        <v/>
      </c>
      <c r="BE42" s="131" t="str">
        <f t="shared" si="16"/>
        <v/>
      </c>
      <c r="BF42" s="131" t="str">
        <f t="shared" si="17"/>
        <v/>
      </c>
      <c r="BG42" s="131" t="str">
        <f t="shared" si="18"/>
        <v/>
      </c>
      <c r="BH42" s="131" t="str">
        <f t="shared" si="19"/>
        <v/>
      </c>
      <c r="BI42" s="131" t="str">
        <f t="shared" si="20"/>
        <v/>
      </c>
      <c r="BJ42" s="131" t="str">
        <f t="shared" si="21"/>
        <v/>
      </c>
      <c r="BK42" s="131" t="str">
        <f t="shared" si="22"/>
        <v/>
      </c>
      <c r="BL42" s="131" t="str">
        <f t="shared" si="23"/>
        <v/>
      </c>
      <c r="BM42" s="131" t="str">
        <f t="shared" si="24"/>
        <v/>
      </c>
      <c r="BN42" s="131" t="str">
        <f t="shared" si="25"/>
        <v/>
      </c>
      <c r="BO42" s="131" t="str">
        <f t="shared" si="26"/>
        <v/>
      </c>
      <c r="BP42" s="131" t="str">
        <f t="shared" si="27"/>
        <v/>
      </c>
      <c r="BQ42" s="131" t="str">
        <f t="shared" si="28"/>
        <v/>
      </c>
      <c r="BR42" s="131" t="str">
        <f t="shared" si="29"/>
        <v/>
      </c>
      <c r="BS42" s="131" t="str">
        <f t="shared" si="30"/>
        <v/>
      </c>
      <c r="BT42" s="131" t="str">
        <f t="shared" si="31"/>
        <v/>
      </c>
      <c r="BU42" s="131" t="str">
        <f t="shared" si="32"/>
        <v/>
      </c>
      <c r="BV42" s="131" t="str">
        <f t="shared" si="33"/>
        <v/>
      </c>
      <c r="BW42" s="131" t="str">
        <f t="shared" si="34"/>
        <v/>
      </c>
      <c r="BX42" s="131" t="str">
        <f t="shared" si="35"/>
        <v/>
      </c>
      <c r="BY42" s="131" t="str">
        <f t="shared" si="36"/>
        <v/>
      </c>
      <c r="BZ42" s="131" t="str">
        <f t="shared" si="37"/>
        <v/>
      </c>
      <c r="CB42" s="131" t="str">
        <f t="shared" si="38"/>
        <v/>
      </c>
    </row>
    <row r="43" spans="1:80" x14ac:dyDescent="0.25">
      <c r="A43" s="190"/>
      <c r="B43" s="96">
        <v>104589</v>
      </c>
      <c r="C43" s="96" t="s">
        <v>76</v>
      </c>
      <c r="D43" s="96" t="s">
        <v>32</v>
      </c>
      <c r="E43" s="129">
        <v>12000</v>
      </c>
      <c r="F43" s="156"/>
      <c r="G43" s="14"/>
      <c r="H43" s="14" t="str">
        <f>IF(F43="Yes",G43*#REF!,"")</f>
        <v/>
      </c>
      <c r="I43" s="14" t="str">
        <f t="shared" si="1"/>
        <v/>
      </c>
      <c r="J43" s="14" t="str">
        <f>IF(F43="Yes",G43*#REF!*(1+SUM(#REF!)),"")</f>
        <v/>
      </c>
      <c r="K43" s="14" t="str">
        <f>IF(F43="Yes",H43*#REF!*(1+SUM(#REF!)),"")</f>
        <v/>
      </c>
      <c r="L43" s="14" t="str">
        <f>IF(F43="Yes",I43*#REF!*(1+SUM(#REF!)),"")</f>
        <v/>
      </c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Q43" s="131" t="str">
        <f t="shared" si="2"/>
        <v/>
      </c>
      <c r="AR43" s="131" t="str">
        <f t="shared" si="3"/>
        <v/>
      </c>
      <c r="AS43" s="131" t="str">
        <f t="shared" si="4"/>
        <v/>
      </c>
      <c r="AT43" s="131" t="str">
        <f t="shared" si="5"/>
        <v/>
      </c>
      <c r="AU43" s="131" t="str">
        <f t="shared" si="6"/>
        <v/>
      </c>
      <c r="AV43" s="131" t="str">
        <f t="shared" si="7"/>
        <v/>
      </c>
      <c r="AW43" s="131" t="str">
        <f t="shared" si="8"/>
        <v/>
      </c>
      <c r="AX43" s="131" t="str">
        <f t="shared" si="9"/>
        <v/>
      </c>
      <c r="AY43" s="131" t="str">
        <f t="shared" si="10"/>
        <v/>
      </c>
      <c r="AZ43" s="131" t="str">
        <f t="shared" si="11"/>
        <v/>
      </c>
      <c r="BA43" s="131" t="str">
        <f t="shared" si="12"/>
        <v/>
      </c>
      <c r="BB43" s="131" t="str">
        <f t="shared" si="13"/>
        <v/>
      </c>
      <c r="BC43" s="131" t="str">
        <f t="shared" si="14"/>
        <v/>
      </c>
      <c r="BD43" s="131" t="str">
        <f t="shared" si="15"/>
        <v/>
      </c>
      <c r="BE43" s="131" t="str">
        <f t="shared" si="16"/>
        <v/>
      </c>
      <c r="BF43" s="131" t="str">
        <f t="shared" si="17"/>
        <v/>
      </c>
      <c r="BG43" s="131" t="str">
        <f t="shared" si="18"/>
        <v/>
      </c>
      <c r="BH43" s="131" t="str">
        <f t="shared" si="19"/>
        <v/>
      </c>
      <c r="BI43" s="131" t="str">
        <f t="shared" si="20"/>
        <v/>
      </c>
      <c r="BJ43" s="131" t="str">
        <f t="shared" si="21"/>
        <v/>
      </c>
      <c r="BK43" s="131" t="str">
        <f t="shared" si="22"/>
        <v/>
      </c>
      <c r="BL43" s="131" t="str">
        <f t="shared" si="23"/>
        <v/>
      </c>
      <c r="BM43" s="131" t="str">
        <f t="shared" si="24"/>
        <v/>
      </c>
      <c r="BN43" s="131" t="str">
        <f t="shared" si="25"/>
        <v/>
      </c>
      <c r="BO43" s="131" t="str">
        <f t="shared" si="26"/>
        <v/>
      </c>
      <c r="BP43" s="131" t="str">
        <f t="shared" si="27"/>
        <v/>
      </c>
      <c r="BQ43" s="131" t="str">
        <f t="shared" si="28"/>
        <v/>
      </c>
      <c r="BR43" s="131" t="str">
        <f t="shared" si="29"/>
        <v/>
      </c>
      <c r="BS43" s="131" t="str">
        <f t="shared" si="30"/>
        <v/>
      </c>
      <c r="BT43" s="131" t="str">
        <f t="shared" si="31"/>
        <v/>
      </c>
      <c r="BU43" s="131" t="str">
        <f t="shared" si="32"/>
        <v/>
      </c>
      <c r="BV43" s="131" t="str">
        <f t="shared" si="33"/>
        <v/>
      </c>
      <c r="BW43" s="131" t="str">
        <f t="shared" si="34"/>
        <v/>
      </c>
      <c r="BX43" s="131" t="str">
        <f t="shared" si="35"/>
        <v/>
      </c>
      <c r="BY43" s="131" t="str">
        <f t="shared" si="36"/>
        <v/>
      </c>
      <c r="BZ43" s="131" t="str">
        <f t="shared" si="37"/>
        <v/>
      </c>
      <c r="CB43" s="131" t="str">
        <f t="shared" si="38"/>
        <v/>
      </c>
    </row>
    <row r="44" spans="1:80" x14ac:dyDescent="0.25">
      <c r="A44" s="190"/>
      <c r="B44" s="96">
        <v>107442</v>
      </c>
      <c r="C44" s="96" t="s">
        <v>77</v>
      </c>
      <c r="D44" s="96" t="s">
        <v>48</v>
      </c>
      <c r="E44" s="129">
        <v>1</v>
      </c>
      <c r="F44" s="156"/>
      <c r="G44" s="14"/>
      <c r="H44" s="14" t="str">
        <f>IF(F44="Yes",G44*#REF!,"")</f>
        <v/>
      </c>
      <c r="I44" s="14" t="str">
        <f t="shared" si="1"/>
        <v/>
      </c>
      <c r="J44" s="14" t="str">
        <f>IF(F44="Yes",G44*#REF!*(1+SUM(#REF!)),"")</f>
        <v/>
      </c>
      <c r="K44" s="14" t="str">
        <f>IF(F44="Yes",H44*#REF!*(1+SUM(#REF!)),"")</f>
        <v/>
      </c>
      <c r="L44" s="14" t="str">
        <f>IF(F44="Yes",I44*#REF!*(1+SUM(#REF!)),"")</f>
        <v/>
      </c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Q44" s="131" t="str">
        <f t="shared" si="2"/>
        <v/>
      </c>
      <c r="AR44" s="131" t="str">
        <f t="shared" si="3"/>
        <v/>
      </c>
      <c r="AS44" s="131" t="str">
        <f t="shared" si="4"/>
        <v/>
      </c>
      <c r="AT44" s="131" t="str">
        <f t="shared" si="5"/>
        <v/>
      </c>
      <c r="AU44" s="131" t="str">
        <f t="shared" si="6"/>
        <v/>
      </c>
      <c r="AV44" s="131" t="str">
        <f t="shared" si="7"/>
        <v/>
      </c>
      <c r="AW44" s="131" t="str">
        <f t="shared" si="8"/>
        <v/>
      </c>
      <c r="AX44" s="131" t="str">
        <f t="shared" si="9"/>
        <v/>
      </c>
      <c r="AY44" s="131" t="str">
        <f t="shared" si="10"/>
        <v/>
      </c>
      <c r="AZ44" s="131" t="str">
        <f t="shared" si="11"/>
        <v/>
      </c>
      <c r="BA44" s="131" t="str">
        <f t="shared" si="12"/>
        <v/>
      </c>
      <c r="BB44" s="131" t="str">
        <f t="shared" si="13"/>
        <v/>
      </c>
      <c r="BC44" s="131" t="str">
        <f t="shared" si="14"/>
        <v/>
      </c>
      <c r="BD44" s="131" t="str">
        <f t="shared" si="15"/>
        <v/>
      </c>
      <c r="BE44" s="131" t="str">
        <f t="shared" si="16"/>
        <v/>
      </c>
      <c r="BF44" s="131" t="str">
        <f t="shared" si="17"/>
        <v/>
      </c>
      <c r="BG44" s="131" t="str">
        <f t="shared" si="18"/>
        <v/>
      </c>
      <c r="BH44" s="131" t="str">
        <f t="shared" si="19"/>
        <v/>
      </c>
      <c r="BI44" s="131" t="str">
        <f t="shared" si="20"/>
        <v/>
      </c>
      <c r="BJ44" s="131" t="str">
        <f t="shared" si="21"/>
        <v/>
      </c>
      <c r="BK44" s="131" t="str">
        <f t="shared" si="22"/>
        <v/>
      </c>
      <c r="BL44" s="131" t="str">
        <f t="shared" si="23"/>
        <v/>
      </c>
      <c r="BM44" s="131" t="str">
        <f t="shared" si="24"/>
        <v/>
      </c>
      <c r="BN44" s="131" t="str">
        <f t="shared" si="25"/>
        <v/>
      </c>
      <c r="BO44" s="131" t="str">
        <f t="shared" si="26"/>
        <v/>
      </c>
      <c r="BP44" s="131" t="str">
        <f t="shared" si="27"/>
        <v/>
      </c>
      <c r="BQ44" s="131" t="str">
        <f t="shared" si="28"/>
        <v/>
      </c>
      <c r="BR44" s="131" t="str">
        <f t="shared" si="29"/>
        <v/>
      </c>
      <c r="BS44" s="131" t="str">
        <f t="shared" si="30"/>
        <v/>
      </c>
      <c r="BT44" s="131" t="str">
        <f t="shared" si="31"/>
        <v/>
      </c>
      <c r="BU44" s="131" t="str">
        <f t="shared" si="32"/>
        <v/>
      </c>
      <c r="BV44" s="131" t="str">
        <f t="shared" si="33"/>
        <v/>
      </c>
      <c r="BW44" s="131" t="str">
        <f t="shared" si="34"/>
        <v/>
      </c>
      <c r="BX44" s="131" t="str">
        <f t="shared" si="35"/>
        <v/>
      </c>
      <c r="BY44" s="131" t="str">
        <f t="shared" si="36"/>
        <v/>
      </c>
      <c r="BZ44" s="131" t="str">
        <f t="shared" si="37"/>
        <v/>
      </c>
      <c r="CB44" s="131" t="str">
        <f t="shared" si="38"/>
        <v/>
      </c>
    </row>
    <row r="45" spans="1:80" x14ac:dyDescent="0.25">
      <c r="A45" s="190"/>
      <c r="B45" s="96">
        <v>107443</v>
      </c>
      <c r="C45" s="96" t="s">
        <v>78</v>
      </c>
      <c r="D45" s="96" t="s">
        <v>79</v>
      </c>
      <c r="E45" s="129">
        <v>1</v>
      </c>
      <c r="F45" s="156"/>
      <c r="G45" s="14"/>
      <c r="H45" s="14" t="str">
        <f>IF(F45="Yes",G45*#REF!,"")</f>
        <v/>
      </c>
      <c r="I45" s="14" t="str">
        <f t="shared" si="1"/>
        <v/>
      </c>
      <c r="J45" s="14" t="str">
        <f>IF(F45="Yes",G45*#REF!*(1+SUM(#REF!)),"")</f>
        <v/>
      </c>
      <c r="K45" s="14" t="str">
        <f>IF(F45="Yes",H45*#REF!*(1+SUM(#REF!)),"")</f>
        <v/>
      </c>
      <c r="L45" s="14" t="str">
        <f>IF(F45="Yes",I45*#REF!*(1+SUM(#REF!)),"")</f>
        <v/>
      </c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Q45" s="131" t="str">
        <f t="shared" si="2"/>
        <v/>
      </c>
      <c r="AR45" s="131" t="str">
        <f t="shared" si="3"/>
        <v/>
      </c>
      <c r="AS45" s="131" t="str">
        <f t="shared" si="4"/>
        <v/>
      </c>
      <c r="AT45" s="131" t="str">
        <f t="shared" si="5"/>
        <v/>
      </c>
      <c r="AU45" s="131" t="str">
        <f t="shared" si="6"/>
        <v/>
      </c>
      <c r="AV45" s="131" t="str">
        <f t="shared" si="7"/>
        <v/>
      </c>
      <c r="AW45" s="131" t="str">
        <f t="shared" si="8"/>
        <v/>
      </c>
      <c r="AX45" s="131" t="str">
        <f t="shared" si="9"/>
        <v/>
      </c>
      <c r="AY45" s="131" t="str">
        <f t="shared" si="10"/>
        <v/>
      </c>
      <c r="AZ45" s="131" t="str">
        <f t="shared" si="11"/>
        <v/>
      </c>
      <c r="BA45" s="131" t="str">
        <f t="shared" si="12"/>
        <v/>
      </c>
      <c r="BB45" s="131" t="str">
        <f t="shared" si="13"/>
        <v/>
      </c>
      <c r="BC45" s="131" t="str">
        <f t="shared" si="14"/>
        <v/>
      </c>
      <c r="BD45" s="131" t="str">
        <f t="shared" si="15"/>
        <v/>
      </c>
      <c r="BE45" s="131" t="str">
        <f t="shared" si="16"/>
        <v/>
      </c>
      <c r="BF45" s="131" t="str">
        <f t="shared" si="17"/>
        <v/>
      </c>
      <c r="BG45" s="131" t="str">
        <f t="shared" si="18"/>
        <v/>
      </c>
      <c r="BH45" s="131" t="str">
        <f t="shared" si="19"/>
        <v/>
      </c>
      <c r="BI45" s="131" t="str">
        <f t="shared" si="20"/>
        <v/>
      </c>
      <c r="BJ45" s="131" t="str">
        <f t="shared" si="21"/>
        <v/>
      </c>
      <c r="BK45" s="131" t="str">
        <f t="shared" si="22"/>
        <v/>
      </c>
      <c r="BL45" s="131" t="str">
        <f t="shared" si="23"/>
        <v/>
      </c>
      <c r="BM45" s="131" t="str">
        <f t="shared" si="24"/>
        <v/>
      </c>
      <c r="BN45" s="131" t="str">
        <f t="shared" si="25"/>
        <v/>
      </c>
      <c r="BO45" s="131" t="str">
        <f t="shared" si="26"/>
        <v/>
      </c>
      <c r="BP45" s="131" t="str">
        <f t="shared" si="27"/>
        <v/>
      </c>
      <c r="BQ45" s="131" t="str">
        <f t="shared" si="28"/>
        <v/>
      </c>
      <c r="BR45" s="131" t="str">
        <f t="shared" si="29"/>
        <v/>
      </c>
      <c r="BS45" s="131" t="str">
        <f t="shared" si="30"/>
        <v/>
      </c>
      <c r="BT45" s="131" t="str">
        <f t="shared" si="31"/>
        <v/>
      </c>
      <c r="BU45" s="131" t="str">
        <f t="shared" si="32"/>
        <v/>
      </c>
      <c r="BV45" s="131" t="str">
        <f t="shared" si="33"/>
        <v/>
      </c>
      <c r="BW45" s="131" t="str">
        <f t="shared" si="34"/>
        <v/>
      </c>
      <c r="BX45" s="131" t="str">
        <f t="shared" si="35"/>
        <v/>
      </c>
      <c r="BY45" s="131" t="str">
        <f t="shared" si="36"/>
        <v/>
      </c>
      <c r="BZ45" s="131" t="str">
        <f t="shared" si="37"/>
        <v/>
      </c>
      <c r="CB45" s="131" t="str">
        <f t="shared" si="38"/>
        <v/>
      </c>
    </row>
    <row r="46" spans="1:80" x14ac:dyDescent="0.25">
      <c r="A46" s="190"/>
      <c r="B46" s="96">
        <v>107469</v>
      </c>
      <c r="C46" s="96" t="s">
        <v>80</v>
      </c>
      <c r="D46" s="96" t="s">
        <v>81</v>
      </c>
      <c r="E46" s="129">
        <v>1</v>
      </c>
      <c r="F46" s="156"/>
      <c r="G46" s="14"/>
      <c r="H46" s="14" t="str">
        <f>IF(F46="Yes",G46*#REF!,"")</f>
        <v/>
      </c>
      <c r="I46" s="14" t="str">
        <f t="shared" si="1"/>
        <v/>
      </c>
      <c r="J46" s="14" t="str">
        <f>IF(F46="Yes",G46*#REF!*(1+SUM(#REF!)),"")</f>
        <v/>
      </c>
      <c r="K46" s="14" t="str">
        <f>IF(F46="Yes",H46*#REF!*(1+SUM(#REF!)),"")</f>
        <v/>
      </c>
      <c r="L46" s="14" t="str">
        <f>IF(F46="Yes",I46*#REF!*(1+SUM(#REF!)),"")</f>
        <v/>
      </c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Q46" s="131" t="str">
        <f t="shared" si="2"/>
        <v/>
      </c>
      <c r="AR46" s="131" t="str">
        <f t="shared" si="3"/>
        <v/>
      </c>
      <c r="AS46" s="131" t="str">
        <f t="shared" si="4"/>
        <v/>
      </c>
      <c r="AT46" s="131" t="str">
        <f t="shared" si="5"/>
        <v/>
      </c>
      <c r="AU46" s="131" t="str">
        <f t="shared" si="6"/>
        <v/>
      </c>
      <c r="AV46" s="131" t="str">
        <f t="shared" si="7"/>
        <v/>
      </c>
      <c r="AW46" s="131" t="str">
        <f t="shared" si="8"/>
        <v/>
      </c>
      <c r="AX46" s="131" t="str">
        <f t="shared" si="9"/>
        <v/>
      </c>
      <c r="AY46" s="131" t="str">
        <f t="shared" si="10"/>
        <v/>
      </c>
      <c r="AZ46" s="131" t="str">
        <f t="shared" si="11"/>
        <v/>
      </c>
      <c r="BA46" s="131" t="str">
        <f t="shared" si="12"/>
        <v/>
      </c>
      <c r="BB46" s="131" t="str">
        <f t="shared" si="13"/>
        <v/>
      </c>
      <c r="BC46" s="131" t="str">
        <f t="shared" si="14"/>
        <v/>
      </c>
      <c r="BD46" s="131" t="str">
        <f t="shared" si="15"/>
        <v/>
      </c>
      <c r="BE46" s="131" t="str">
        <f t="shared" si="16"/>
        <v/>
      </c>
      <c r="BF46" s="131" t="str">
        <f t="shared" si="17"/>
        <v/>
      </c>
      <c r="BG46" s="131" t="str">
        <f t="shared" si="18"/>
        <v/>
      </c>
      <c r="BH46" s="131" t="str">
        <f t="shared" si="19"/>
        <v/>
      </c>
      <c r="BI46" s="131" t="str">
        <f t="shared" si="20"/>
        <v/>
      </c>
      <c r="BJ46" s="131" t="str">
        <f t="shared" si="21"/>
        <v/>
      </c>
      <c r="BK46" s="131" t="str">
        <f t="shared" si="22"/>
        <v/>
      </c>
      <c r="BL46" s="131" t="str">
        <f t="shared" si="23"/>
        <v/>
      </c>
      <c r="BM46" s="131" t="str">
        <f t="shared" si="24"/>
        <v/>
      </c>
      <c r="BN46" s="131" t="str">
        <f t="shared" si="25"/>
        <v/>
      </c>
      <c r="BO46" s="131" t="str">
        <f t="shared" si="26"/>
        <v/>
      </c>
      <c r="BP46" s="131" t="str">
        <f t="shared" si="27"/>
        <v/>
      </c>
      <c r="BQ46" s="131" t="str">
        <f t="shared" si="28"/>
        <v/>
      </c>
      <c r="BR46" s="131" t="str">
        <f t="shared" si="29"/>
        <v/>
      </c>
      <c r="BS46" s="131" t="str">
        <f t="shared" si="30"/>
        <v/>
      </c>
      <c r="BT46" s="131" t="str">
        <f t="shared" si="31"/>
        <v/>
      </c>
      <c r="BU46" s="131" t="str">
        <f t="shared" si="32"/>
        <v/>
      </c>
      <c r="BV46" s="131" t="str">
        <f t="shared" si="33"/>
        <v/>
      </c>
      <c r="BW46" s="131" t="str">
        <f t="shared" si="34"/>
        <v/>
      </c>
      <c r="BX46" s="131" t="str">
        <f t="shared" si="35"/>
        <v/>
      </c>
      <c r="BY46" s="131" t="str">
        <f t="shared" si="36"/>
        <v/>
      </c>
      <c r="BZ46" s="131" t="str">
        <f t="shared" si="37"/>
        <v/>
      </c>
      <c r="CB46" s="131" t="str">
        <f t="shared" si="38"/>
        <v/>
      </c>
    </row>
    <row r="47" spans="1:80" x14ac:dyDescent="0.25">
      <c r="A47" s="190"/>
      <c r="B47" s="96">
        <v>107444</v>
      </c>
      <c r="C47" s="96" t="s">
        <v>82</v>
      </c>
      <c r="D47" s="96" t="s">
        <v>83</v>
      </c>
      <c r="E47" s="129">
        <v>10</v>
      </c>
      <c r="F47" s="156"/>
      <c r="G47" s="14"/>
      <c r="H47" s="14" t="str">
        <f>IF(F47="Yes",G47*#REF!,"")</f>
        <v/>
      </c>
      <c r="I47" s="14" t="str">
        <f t="shared" si="1"/>
        <v/>
      </c>
      <c r="J47" s="14" t="str">
        <f>IF(F47="Yes",G47*#REF!*(1+SUM(#REF!)),"")</f>
        <v/>
      </c>
      <c r="K47" s="14" t="str">
        <f>IF(F47="Yes",H47*#REF!*(1+SUM(#REF!)),"")</f>
        <v/>
      </c>
      <c r="L47" s="14" t="str">
        <f>IF(F47="Yes",I47*#REF!*(1+SUM(#REF!)),"")</f>
        <v/>
      </c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Q47" s="131" t="str">
        <f t="shared" si="2"/>
        <v/>
      </c>
      <c r="AR47" s="131" t="str">
        <f t="shared" si="3"/>
        <v/>
      </c>
      <c r="AS47" s="131" t="str">
        <f t="shared" si="4"/>
        <v/>
      </c>
      <c r="AT47" s="131" t="str">
        <f t="shared" si="5"/>
        <v/>
      </c>
      <c r="AU47" s="131" t="str">
        <f t="shared" si="6"/>
        <v/>
      </c>
      <c r="AV47" s="131" t="str">
        <f t="shared" si="7"/>
        <v/>
      </c>
      <c r="AW47" s="131" t="str">
        <f t="shared" si="8"/>
        <v/>
      </c>
      <c r="AX47" s="131" t="str">
        <f t="shared" si="9"/>
        <v/>
      </c>
      <c r="AY47" s="131" t="str">
        <f t="shared" si="10"/>
        <v/>
      </c>
      <c r="AZ47" s="131" t="str">
        <f t="shared" si="11"/>
        <v/>
      </c>
      <c r="BA47" s="131" t="str">
        <f t="shared" si="12"/>
        <v/>
      </c>
      <c r="BB47" s="131" t="str">
        <f t="shared" si="13"/>
        <v/>
      </c>
      <c r="BC47" s="131" t="str">
        <f t="shared" si="14"/>
        <v/>
      </c>
      <c r="BD47" s="131" t="str">
        <f t="shared" si="15"/>
        <v/>
      </c>
      <c r="BE47" s="131" t="str">
        <f t="shared" si="16"/>
        <v/>
      </c>
      <c r="BF47" s="131" t="str">
        <f t="shared" si="17"/>
        <v/>
      </c>
      <c r="BG47" s="131" t="str">
        <f t="shared" si="18"/>
        <v/>
      </c>
      <c r="BH47" s="131" t="str">
        <f t="shared" si="19"/>
        <v/>
      </c>
      <c r="BI47" s="131" t="str">
        <f t="shared" si="20"/>
        <v/>
      </c>
      <c r="BJ47" s="131" t="str">
        <f t="shared" si="21"/>
        <v/>
      </c>
      <c r="BK47" s="131" t="str">
        <f t="shared" si="22"/>
        <v/>
      </c>
      <c r="BL47" s="131" t="str">
        <f t="shared" si="23"/>
        <v/>
      </c>
      <c r="BM47" s="131" t="str">
        <f t="shared" si="24"/>
        <v/>
      </c>
      <c r="BN47" s="131" t="str">
        <f t="shared" si="25"/>
        <v/>
      </c>
      <c r="BO47" s="131" t="str">
        <f t="shared" si="26"/>
        <v/>
      </c>
      <c r="BP47" s="131" t="str">
        <f t="shared" si="27"/>
        <v/>
      </c>
      <c r="BQ47" s="131" t="str">
        <f t="shared" si="28"/>
        <v/>
      </c>
      <c r="BR47" s="131" t="str">
        <f t="shared" si="29"/>
        <v/>
      </c>
      <c r="BS47" s="131" t="str">
        <f t="shared" si="30"/>
        <v/>
      </c>
      <c r="BT47" s="131" t="str">
        <f t="shared" si="31"/>
        <v/>
      </c>
      <c r="BU47" s="131" t="str">
        <f t="shared" si="32"/>
        <v/>
      </c>
      <c r="BV47" s="131" t="str">
        <f t="shared" si="33"/>
        <v/>
      </c>
      <c r="BW47" s="131" t="str">
        <f t="shared" si="34"/>
        <v/>
      </c>
      <c r="BX47" s="131" t="str">
        <f t="shared" si="35"/>
        <v/>
      </c>
      <c r="BY47" s="131" t="str">
        <f t="shared" si="36"/>
        <v/>
      </c>
      <c r="BZ47" s="131" t="str">
        <f t="shared" si="37"/>
        <v/>
      </c>
      <c r="CB47" s="131" t="str">
        <f t="shared" si="38"/>
        <v/>
      </c>
    </row>
    <row r="48" spans="1:80" x14ac:dyDescent="0.25">
      <c r="A48" s="190"/>
      <c r="B48" s="96">
        <v>107445</v>
      </c>
      <c r="C48" s="96" t="s">
        <v>84</v>
      </c>
      <c r="D48" s="96" t="s">
        <v>83</v>
      </c>
      <c r="E48" s="129">
        <v>10</v>
      </c>
      <c r="F48" s="156"/>
      <c r="G48" s="14"/>
      <c r="H48" s="14" t="str">
        <f>IF(F48="Yes",G48*#REF!,"")</f>
        <v/>
      </c>
      <c r="I48" s="14" t="str">
        <f t="shared" si="1"/>
        <v/>
      </c>
      <c r="J48" s="14" t="str">
        <f>IF(F48="Yes",G48*#REF!*(1+SUM(#REF!)),"")</f>
        <v/>
      </c>
      <c r="K48" s="14" t="str">
        <f>IF(F48="Yes",H48*#REF!*(1+SUM(#REF!)),"")</f>
        <v/>
      </c>
      <c r="L48" s="14" t="str">
        <f>IF(F48="Yes",I48*#REF!*(1+SUM(#REF!)),"")</f>
        <v/>
      </c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Q48" s="131" t="str">
        <f t="shared" si="2"/>
        <v/>
      </c>
      <c r="AR48" s="131" t="str">
        <f t="shared" si="3"/>
        <v/>
      </c>
      <c r="AS48" s="131" t="str">
        <f t="shared" si="4"/>
        <v/>
      </c>
      <c r="AT48" s="131" t="str">
        <f t="shared" si="5"/>
        <v/>
      </c>
      <c r="AU48" s="131" t="str">
        <f t="shared" si="6"/>
        <v/>
      </c>
      <c r="AV48" s="131" t="str">
        <f t="shared" si="7"/>
        <v/>
      </c>
      <c r="AW48" s="131" t="str">
        <f t="shared" si="8"/>
        <v/>
      </c>
      <c r="AX48" s="131" t="str">
        <f t="shared" si="9"/>
        <v/>
      </c>
      <c r="AY48" s="131" t="str">
        <f t="shared" si="10"/>
        <v/>
      </c>
      <c r="AZ48" s="131" t="str">
        <f t="shared" si="11"/>
        <v/>
      </c>
      <c r="BA48" s="131" t="str">
        <f t="shared" si="12"/>
        <v/>
      </c>
      <c r="BB48" s="131" t="str">
        <f t="shared" si="13"/>
        <v/>
      </c>
      <c r="BC48" s="131" t="str">
        <f t="shared" si="14"/>
        <v/>
      </c>
      <c r="BD48" s="131" t="str">
        <f t="shared" si="15"/>
        <v/>
      </c>
      <c r="BE48" s="131" t="str">
        <f t="shared" si="16"/>
        <v/>
      </c>
      <c r="BF48" s="131" t="str">
        <f t="shared" si="17"/>
        <v/>
      </c>
      <c r="BG48" s="131" t="str">
        <f t="shared" si="18"/>
        <v/>
      </c>
      <c r="BH48" s="131" t="str">
        <f t="shared" si="19"/>
        <v/>
      </c>
      <c r="BI48" s="131" t="str">
        <f t="shared" si="20"/>
        <v/>
      </c>
      <c r="BJ48" s="131" t="str">
        <f t="shared" si="21"/>
        <v/>
      </c>
      <c r="BK48" s="131" t="str">
        <f t="shared" si="22"/>
        <v/>
      </c>
      <c r="BL48" s="131" t="str">
        <f t="shared" si="23"/>
        <v/>
      </c>
      <c r="BM48" s="131" t="str">
        <f t="shared" si="24"/>
        <v/>
      </c>
      <c r="BN48" s="131" t="str">
        <f t="shared" si="25"/>
        <v/>
      </c>
      <c r="BO48" s="131" t="str">
        <f t="shared" si="26"/>
        <v/>
      </c>
      <c r="BP48" s="131" t="str">
        <f t="shared" si="27"/>
        <v/>
      </c>
      <c r="BQ48" s="131" t="str">
        <f t="shared" si="28"/>
        <v/>
      </c>
      <c r="BR48" s="131" t="str">
        <f t="shared" si="29"/>
        <v/>
      </c>
      <c r="BS48" s="131" t="str">
        <f t="shared" si="30"/>
        <v/>
      </c>
      <c r="BT48" s="131" t="str">
        <f t="shared" si="31"/>
        <v/>
      </c>
      <c r="BU48" s="131" t="str">
        <f t="shared" si="32"/>
        <v/>
      </c>
      <c r="BV48" s="131" t="str">
        <f t="shared" si="33"/>
        <v/>
      </c>
      <c r="BW48" s="131" t="str">
        <f t="shared" si="34"/>
        <v/>
      </c>
      <c r="BX48" s="131" t="str">
        <f t="shared" si="35"/>
        <v/>
      </c>
      <c r="BY48" s="131" t="str">
        <f t="shared" si="36"/>
        <v/>
      </c>
      <c r="BZ48" s="131" t="str">
        <f t="shared" si="37"/>
        <v/>
      </c>
      <c r="CB48" s="131" t="str">
        <f t="shared" si="38"/>
        <v/>
      </c>
    </row>
    <row r="49" spans="1:80" x14ac:dyDescent="0.25">
      <c r="A49" s="190"/>
      <c r="B49" s="96">
        <v>107446</v>
      </c>
      <c r="C49" s="96" t="s">
        <v>85</v>
      </c>
      <c r="D49" s="96" t="s">
        <v>83</v>
      </c>
      <c r="E49" s="129">
        <v>10</v>
      </c>
      <c r="F49" s="156"/>
      <c r="G49" s="14"/>
      <c r="H49" s="14" t="str">
        <f>IF(F49="Yes",G49*#REF!,"")</f>
        <v/>
      </c>
      <c r="I49" s="14" t="str">
        <f t="shared" si="1"/>
        <v/>
      </c>
      <c r="J49" s="14" t="str">
        <f>IF(F49="Yes",G49*#REF!*(1+SUM(#REF!)),"")</f>
        <v/>
      </c>
      <c r="K49" s="14" t="str">
        <f>IF(F49="Yes",H49*#REF!*(1+SUM(#REF!)),"")</f>
        <v/>
      </c>
      <c r="L49" s="14" t="str">
        <f>IF(F49="Yes",I49*#REF!*(1+SUM(#REF!)),"")</f>
        <v/>
      </c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Q49" s="131" t="str">
        <f t="shared" si="2"/>
        <v/>
      </c>
      <c r="AR49" s="131" t="str">
        <f t="shared" si="3"/>
        <v/>
      </c>
      <c r="AS49" s="131" t="str">
        <f t="shared" si="4"/>
        <v/>
      </c>
      <c r="AT49" s="131" t="str">
        <f t="shared" si="5"/>
        <v/>
      </c>
      <c r="AU49" s="131" t="str">
        <f t="shared" si="6"/>
        <v/>
      </c>
      <c r="AV49" s="131" t="str">
        <f t="shared" si="7"/>
        <v/>
      </c>
      <c r="AW49" s="131" t="str">
        <f t="shared" si="8"/>
        <v/>
      </c>
      <c r="AX49" s="131" t="str">
        <f t="shared" si="9"/>
        <v/>
      </c>
      <c r="AY49" s="131" t="str">
        <f t="shared" si="10"/>
        <v/>
      </c>
      <c r="AZ49" s="131" t="str">
        <f t="shared" si="11"/>
        <v/>
      </c>
      <c r="BA49" s="131" t="str">
        <f t="shared" si="12"/>
        <v/>
      </c>
      <c r="BB49" s="131" t="str">
        <f t="shared" si="13"/>
        <v/>
      </c>
      <c r="BC49" s="131" t="str">
        <f t="shared" si="14"/>
        <v/>
      </c>
      <c r="BD49" s="131" t="str">
        <f t="shared" si="15"/>
        <v/>
      </c>
      <c r="BE49" s="131" t="str">
        <f t="shared" si="16"/>
        <v/>
      </c>
      <c r="BF49" s="131" t="str">
        <f t="shared" si="17"/>
        <v/>
      </c>
      <c r="BG49" s="131" t="str">
        <f t="shared" si="18"/>
        <v/>
      </c>
      <c r="BH49" s="131" t="str">
        <f t="shared" si="19"/>
        <v/>
      </c>
      <c r="BI49" s="131" t="str">
        <f t="shared" si="20"/>
        <v/>
      </c>
      <c r="BJ49" s="131" t="str">
        <f t="shared" si="21"/>
        <v/>
      </c>
      <c r="BK49" s="131" t="str">
        <f t="shared" si="22"/>
        <v/>
      </c>
      <c r="BL49" s="131" t="str">
        <f t="shared" si="23"/>
        <v/>
      </c>
      <c r="BM49" s="131" t="str">
        <f t="shared" si="24"/>
        <v/>
      </c>
      <c r="BN49" s="131" t="str">
        <f t="shared" si="25"/>
        <v/>
      </c>
      <c r="BO49" s="131" t="str">
        <f t="shared" si="26"/>
        <v/>
      </c>
      <c r="BP49" s="131" t="str">
        <f t="shared" si="27"/>
        <v/>
      </c>
      <c r="BQ49" s="131" t="str">
        <f t="shared" si="28"/>
        <v/>
      </c>
      <c r="BR49" s="131" t="str">
        <f t="shared" si="29"/>
        <v/>
      </c>
      <c r="BS49" s="131" t="str">
        <f t="shared" si="30"/>
        <v/>
      </c>
      <c r="BT49" s="131" t="str">
        <f t="shared" si="31"/>
        <v/>
      </c>
      <c r="BU49" s="131" t="str">
        <f t="shared" si="32"/>
        <v/>
      </c>
      <c r="BV49" s="131" t="str">
        <f t="shared" si="33"/>
        <v/>
      </c>
      <c r="BW49" s="131" t="str">
        <f t="shared" si="34"/>
        <v/>
      </c>
      <c r="BX49" s="131" t="str">
        <f t="shared" si="35"/>
        <v/>
      </c>
      <c r="BY49" s="131" t="str">
        <f t="shared" si="36"/>
        <v/>
      </c>
      <c r="BZ49" s="131" t="str">
        <f t="shared" si="37"/>
        <v/>
      </c>
      <c r="CB49" s="131" t="str">
        <f t="shared" si="38"/>
        <v/>
      </c>
    </row>
    <row r="50" spans="1:80" x14ac:dyDescent="0.25">
      <c r="A50" s="190"/>
      <c r="B50" s="96">
        <v>107447</v>
      </c>
      <c r="C50" s="96" t="s">
        <v>86</v>
      </c>
      <c r="D50" s="96" t="s">
        <v>87</v>
      </c>
      <c r="E50" s="129">
        <v>1</v>
      </c>
      <c r="F50" s="156"/>
      <c r="G50" s="14"/>
      <c r="H50" s="14" t="str">
        <f>IF(F50="Yes",G50*#REF!,"")</f>
        <v/>
      </c>
      <c r="I50" s="14" t="str">
        <f t="shared" si="1"/>
        <v/>
      </c>
      <c r="J50" s="14" t="str">
        <f>IF(F50="Yes",G50*#REF!*(1+SUM(#REF!)),"")</f>
        <v/>
      </c>
      <c r="K50" s="14" t="str">
        <f>IF(F50="Yes",H50*#REF!*(1+SUM(#REF!)),"")</f>
        <v/>
      </c>
      <c r="L50" s="14" t="str">
        <f>IF(F50="Yes",I50*#REF!*(1+SUM(#REF!)),"")</f>
        <v/>
      </c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Q50" s="131" t="str">
        <f t="shared" si="2"/>
        <v/>
      </c>
      <c r="AR50" s="131" t="str">
        <f t="shared" si="3"/>
        <v/>
      </c>
      <c r="AS50" s="131" t="str">
        <f t="shared" si="4"/>
        <v/>
      </c>
      <c r="AT50" s="131" t="str">
        <f t="shared" si="5"/>
        <v/>
      </c>
      <c r="AU50" s="131" t="str">
        <f t="shared" si="6"/>
        <v/>
      </c>
      <c r="AV50" s="131" t="str">
        <f t="shared" si="7"/>
        <v/>
      </c>
      <c r="AW50" s="131" t="str">
        <f t="shared" si="8"/>
        <v/>
      </c>
      <c r="AX50" s="131" t="str">
        <f t="shared" si="9"/>
        <v/>
      </c>
      <c r="AY50" s="131" t="str">
        <f t="shared" si="10"/>
        <v/>
      </c>
      <c r="AZ50" s="131" t="str">
        <f t="shared" si="11"/>
        <v/>
      </c>
      <c r="BA50" s="131" t="str">
        <f t="shared" si="12"/>
        <v/>
      </c>
      <c r="BB50" s="131" t="str">
        <f t="shared" si="13"/>
        <v/>
      </c>
      <c r="BC50" s="131" t="str">
        <f t="shared" si="14"/>
        <v/>
      </c>
      <c r="BD50" s="131" t="str">
        <f t="shared" si="15"/>
        <v/>
      </c>
      <c r="BE50" s="131" t="str">
        <f t="shared" si="16"/>
        <v/>
      </c>
      <c r="BF50" s="131" t="str">
        <f t="shared" si="17"/>
        <v/>
      </c>
      <c r="BG50" s="131" t="str">
        <f t="shared" si="18"/>
        <v/>
      </c>
      <c r="BH50" s="131" t="str">
        <f t="shared" si="19"/>
        <v/>
      </c>
      <c r="BI50" s="131" t="str">
        <f t="shared" si="20"/>
        <v/>
      </c>
      <c r="BJ50" s="131" t="str">
        <f t="shared" si="21"/>
        <v/>
      </c>
      <c r="BK50" s="131" t="str">
        <f t="shared" si="22"/>
        <v/>
      </c>
      <c r="BL50" s="131" t="str">
        <f t="shared" si="23"/>
        <v/>
      </c>
      <c r="BM50" s="131" t="str">
        <f t="shared" si="24"/>
        <v/>
      </c>
      <c r="BN50" s="131" t="str">
        <f t="shared" si="25"/>
        <v/>
      </c>
      <c r="BO50" s="131" t="str">
        <f t="shared" si="26"/>
        <v/>
      </c>
      <c r="BP50" s="131" t="str">
        <f t="shared" si="27"/>
        <v/>
      </c>
      <c r="BQ50" s="131" t="str">
        <f t="shared" si="28"/>
        <v/>
      </c>
      <c r="BR50" s="131" t="str">
        <f t="shared" si="29"/>
        <v/>
      </c>
      <c r="BS50" s="131" t="str">
        <f t="shared" si="30"/>
        <v/>
      </c>
      <c r="BT50" s="131" t="str">
        <f t="shared" si="31"/>
        <v/>
      </c>
      <c r="BU50" s="131" t="str">
        <f t="shared" si="32"/>
        <v/>
      </c>
      <c r="BV50" s="131" t="str">
        <f t="shared" si="33"/>
        <v/>
      </c>
      <c r="BW50" s="131" t="str">
        <f t="shared" si="34"/>
        <v/>
      </c>
      <c r="BX50" s="131" t="str">
        <f t="shared" si="35"/>
        <v/>
      </c>
      <c r="BY50" s="131" t="str">
        <f t="shared" si="36"/>
        <v/>
      </c>
      <c r="BZ50" s="131" t="str">
        <f t="shared" si="37"/>
        <v/>
      </c>
      <c r="CB50" s="131" t="str">
        <f t="shared" si="38"/>
        <v/>
      </c>
    </row>
    <row r="51" spans="1:80" x14ac:dyDescent="0.25">
      <c r="A51" s="190"/>
      <c r="B51" s="96">
        <v>107448</v>
      </c>
      <c r="C51" s="96" t="s">
        <v>88</v>
      </c>
      <c r="D51" s="96" t="s">
        <v>89</v>
      </c>
      <c r="E51" s="129">
        <v>100</v>
      </c>
      <c r="F51" s="156"/>
      <c r="G51" s="14"/>
      <c r="H51" s="14" t="str">
        <f>IF(F51="Yes",G51*#REF!,"")</f>
        <v/>
      </c>
      <c r="I51" s="14" t="str">
        <f t="shared" si="1"/>
        <v/>
      </c>
      <c r="J51" s="14" t="str">
        <f>IF(F51="Yes",G51*#REF!*(1+SUM(#REF!)),"")</f>
        <v/>
      </c>
      <c r="K51" s="14" t="str">
        <f>IF(F51="Yes",H51*#REF!*(1+SUM(#REF!)),"")</f>
        <v/>
      </c>
      <c r="L51" s="14" t="str">
        <f>IF(F51="Yes",I51*#REF!*(1+SUM(#REF!)),"")</f>
        <v/>
      </c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Q51" s="131" t="str">
        <f t="shared" si="2"/>
        <v/>
      </c>
      <c r="AR51" s="131" t="str">
        <f t="shared" si="3"/>
        <v/>
      </c>
      <c r="AS51" s="131" t="str">
        <f t="shared" si="4"/>
        <v/>
      </c>
      <c r="AT51" s="131" t="str">
        <f t="shared" si="5"/>
        <v/>
      </c>
      <c r="AU51" s="131" t="str">
        <f t="shared" si="6"/>
        <v/>
      </c>
      <c r="AV51" s="131" t="str">
        <f t="shared" si="7"/>
        <v/>
      </c>
      <c r="AW51" s="131" t="str">
        <f t="shared" si="8"/>
        <v/>
      </c>
      <c r="AX51" s="131" t="str">
        <f t="shared" si="9"/>
        <v/>
      </c>
      <c r="AY51" s="131" t="str">
        <f t="shared" si="10"/>
        <v/>
      </c>
      <c r="AZ51" s="131" t="str">
        <f t="shared" si="11"/>
        <v/>
      </c>
      <c r="BA51" s="131" t="str">
        <f t="shared" si="12"/>
        <v/>
      </c>
      <c r="BB51" s="131" t="str">
        <f t="shared" si="13"/>
        <v/>
      </c>
      <c r="BC51" s="131" t="str">
        <f t="shared" si="14"/>
        <v/>
      </c>
      <c r="BD51" s="131" t="str">
        <f t="shared" si="15"/>
        <v/>
      </c>
      <c r="BE51" s="131" t="str">
        <f t="shared" si="16"/>
        <v/>
      </c>
      <c r="BF51" s="131" t="str">
        <f t="shared" si="17"/>
        <v/>
      </c>
      <c r="BG51" s="131" t="str">
        <f t="shared" si="18"/>
        <v/>
      </c>
      <c r="BH51" s="131" t="str">
        <f t="shared" si="19"/>
        <v/>
      </c>
      <c r="BI51" s="131" t="str">
        <f t="shared" si="20"/>
        <v/>
      </c>
      <c r="BJ51" s="131" t="str">
        <f t="shared" si="21"/>
        <v/>
      </c>
      <c r="BK51" s="131" t="str">
        <f t="shared" si="22"/>
        <v/>
      </c>
      <c r="BL51" s="131" t="str">
        <f t="shared" si="23"/>
        <v/>
      </c>
      <c r="BM51" s="131" t="str">
        <f t="shared" si="24"/>
        <v/>
      </c>
      <c r="BN51" s="131" t="str">
        <f t="shared" si="25"/>
        <v/>
      </c>
      <c r="BO51" s="131" t="str">
        <f t="shared" si="26"/>
        <v/>
      </c>
      <c r="BP51" s="131" t="str">
        <f t="shared" si="27"/>
        <v/>
      </c>
      <c r="BQ51" s="131" t="str">
        <f t="shared" si="28"/>
        <v/>
      </c>
      <c r="BR51" s="131" t="str">
        <f t="shared" si="29"/>
        <v/>
      </c>
      <c r="BS51" s="131" t="str">
        <f t="shared" si="30"/>
        <v/>
      </c>
      <c r="BT51" s="131" t="str">
        <f t="shared" si="31"/>
        <v/>
      </c>
      <c r="BU51" s="131" t="str">
        <f t="shared" si="32"/>
        <v/>
      </c>
      <c r="BV51" s="131" t="str">
        <f t="shared" si="33"/>
        <v/>
      </c>
      <c r="BW51" s="131" t="str">
        <f t="shared" si="34"/>
        <v/>
      </c>
      <c r="BX51" s="131" t="str">
        <f t="shared" si="35"/>
        <v/>
      </c>
      <c r="BY51" s="131" t="str">
        <f t="shared" si="36"/>
        <v/>
      </c>
      <c r="BZ51" s="131" t="str">
        <f t="shared" si="37"/>
        <v/>
      </c>
      <c r="CB51" s="131" t="str">
        <f t="shared" si="38"/>
        <v/>
      </c>
    </row>
    <row r="52" spans="1:80" x14ac:dyDescent="0.25">
      <c r="A52" s="190"/>
      <c r="B52" s="96">
        <v>107449</v>
      </c>
      <c r="C52" s="96" t="s">
        <v>90</v>
      </c>
      <c r="D52" s="96" t="s">
        <v>87</v>
      </c>
      <c r="E52" s="129">
        <v>1</v>
      </c>
      <c r="F52" s="156"/>
      <c r="G52" s="14"/>
      <c r="H52" s="14" t="str">
        <f>IF(F52="Yes",G52*#REF!,"")</f>
        <v/>
      </c>
      <c r="I52" s="14" t="str">
        <f t="shared" si="1"/>
        <v/>
      </c>
      <c r="J52" s="14" t="str">
        <f>IF(F52="Yes",G52*#REF!*(1+SUM(#REF!)),"")</f>
        <v/>
      </c>
      <c r="K52" s="14" t="str">
        <f>IF(F52="Yes",H52*#REF!*(1+SUM(#REF!)),"")</f>
        <v/>
      </c>
      <c r="L52" s="14" t="str">
        <f>IF(F52="Yes",I52*#REF!*(1+SUM(#REF!)),"")</f>
        <v/>
      </c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Q52" s="131" t="str">
        <f t="shared" si="2"/>
        <v/>
      </c>
      <c r="AR52" s="131" t="str">
        <f t="shared" si="3"/>
        <v/>
      </c>
      <c r="AS52" s="131" t="str">
        <f t="shared" si="4"/>
        <v/>
      </c>
      <c r="AT52" s="131" t="str">
        <f t="shared" si="5"/>
        <v/>
      </c>
      <c r="AU52" s="131" t="str">
        <f t="shared" si="6"/>
        <v/>
      </c>
      <c r="AV52" s="131" t="str">
        <f t="shared" si="7"/>
        <v/>
      </c>
      <c r="AW52" s="131" t="str">
        <f t="shared" si="8"/>
        <v/>
      </c>
      <c r="AX52" s="131" t="str">
        <f t="shared" si="9"/>
        <v/>
      </c>
      <c r="AY52" s="131" t="str">
        <f t="shared" si="10"/>
        <v/>
      </c>
      <c r="AZ52" s="131" t="str">
        <f t="shared" si="11"/>
        <v/>
      </c>
      <c r="BA52" s="131" t="str">
        <f t="shared" si="12"/>
        <v/>
      </c>
      <c r="BB52" s="131" t="str">
        <f t="shared" si="13"/>
        <v/>
      </c>
      <c r="BC52" s="131" t="str">
        <f t="shared" si="14"/>
        <v/>
      </c>
      <c r="BD52" s="131" t="str">
        <f t="shared" si="15"/>
        <v/>
      </c>
      <c r="BE52" s="131" t="str">
        <f t="shared" si="16"/>
        <v/>
      </c>
      <c r="BF52" s="131" t="str">
        <f t="shared" si="17"/>
        <v/>
      </c>
      <c r="BG52" s="131" t="str">
        <f t="shared" si="18"/>
        <v/>
      </c>
      <c r="BH52" s="131" t="str">
        <f t="shared" si="19"/>
        <v/>
      </c>
      <c r="BI52" s="131" t="str">
        <f t="shared" si="20"/>
        <v/>
      </c>
      <c r="BJ52" s="131" t="str">
        <f t="shared" si="21"/>
        <v/>
      </c>
      <c r="BK52" s="131" t="str">
        <f t="shared" si="22"/>
        <v/>
      </c>
      <c r="BL52" s="131" t="str">
        <f t="shared" si="23"/>
        <v/>
      </c>
      <c r="BM52" s="131" t="str">
        <f t="shared" si="24"/>
        <v/>
      </c>
      <c r="BN52" s="131" t="str">
        <f t="shared" si="25"/>
        <v/>
      </c>
      <c r="BO52" s="131" t="str">
        <f t="shared" si="26"/>
        <v/>
      </c>
      <c r="BP52" s="131" t="str">
        <f t="shared" si="27"/>
        <v/>
      </c>
      <c r="BQ52" s="131" t="str">
        <f t="shared" si="28"/>
        <v/>
      </c>
      <c r="BR52" s="131" t="str">
        <f t="shared" si="29"/>
        <v/>
      </c>
      <c r="BS52" s="131" t="str">
        <f t="shared" si="30"/>
        <v/>
      </c>
      <c r="BT52" s="131" t="str">
        <f t="shared" si="31"/>
        <v/>
      </c>
      <c r="BU52" s="131" t="str">
        <f t="shared" si="32"/>
        <v/>
      </c>
      <c r="BV52" s="131" t="str">
        <f t="shared" si="33"/>
        <v/>
      </c>
      <c r="BW52" s="131" t="str">
        <f t="shared" si="34"/>
        <v/>
      </c>
      <c r="BX52" s="131" t="str">
        <f t="shared" si="35"/>
        <v/>
      </c>
      <c r="BY52" s="131" t="str">
        <f t="shared" si="36"/>
        <v/>
      </c>
      <c r="BZ52" s="131" t="str">
        <f t="shared" si="37"/>
        <v/>
      </c>
      <c r="CB52" s="131" t="str">
        <f t="shared" si="38"/>
        <v/>
      </c>
    </row>
    <row r="53" spans="1:80" x14ac:dyDescent="0.25">
      <c r="A53" s="190"/>
      <c r="B53" s="96">
        <v>107450</v>
      </c>
      <c r="C53" s="96" t="s">
        <v>91</v>
      </c>
      <c r="D53" s="96" t="s">
        <v>87</v>
      </c>
      <c r="E53" s="129">
        <v>1</v>
      </c>
      <c r="F53" s="156"/>
      <c r="G53" s="14"/>
      <c r="H53" s="14" t="str">
        <f>IF(F53="Yes",G53*#REF!,"")</f>
        <v/>
      </c>
      <c r="I53" s="14" t="str">
        <f t="shared" si="1"/>
        <v/>
      </c>
      <c r="J53" s="14" t="str">
        <f>IF(F53="Yes",G53*#REF!*(1+SUM(#REF!)),"")</f>
        <v/>
      </c>
      <c r="K53" s="14" t="str">
        <f>IF(F53="Yes",H53*#REF!*(1+SUM(#REF!)),"")</f>
        <v/>
      </c>
      <c r="L53" s="14" t="str">
        <f>IF(F53="Yes",I53*#REF!*(1+SUM(#REF!)),"")</f>
        <v/>
      </c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Q53" s="131" t="str">
        <f t="shared" si="2"/>
        <v/>
      </c>
      <c r="AR53" s="131" t="str">
        <f t="shared" si="3"/>
        <v/>
      </c>
      <c r="AS53" s="131" t="str">
        <f t="shared" si="4"/>
        <v/>
      </c>
      <c r="AT53" s="131" t="str">
        <f t="shared" si="5"/>
        <v/>
      </c>
      <c r="AU53" s="131" t="str">
        <f t="shared" si="6"/>
        <v/>
      </c>
      <c r="AV53" s="131" t="str">
        <f t="shared" si="7"/>
        <v/>
      </c>
      <c r="AW53" s="131" t="str">
        <f t="shared" si="8"/>
        <v/>
      </c>
      <c r="AX53" s="131" t="str">
        <f t="shared" si="9"/>
        <v/>
      </c>
      <c r="AY53" s="131" t="str">
        <f t="shared" si="10"/>
        <v/>
      </c>
      <c r="AZ53" s="131" t="str">
        <f t="shared" si="11"/>
        <v/>
      </c>
      <c r="BA53" s="131" t="str">
        <f t="shared" si="12"/>
        <v/>
      </c>
      <c r="BB53" s="131" t="str">
        <f t="shared" si="13"/>
        <v/>
      </c>
      <c r="BC53" s="131" t="str">
        <f t="shared" si="14"/>
        <v/>
      </c>
      <c r="BD53" s="131" t="str">
        <f t="shared" si="15"/>
        <v/>
      </c>
      <c r="BE53" s="131" t="str">
        <f t="shared" si="16"/>
        <v/>
      </c>
      <c r="BF53" s="131" t="str">
        <f t="shared" si="17"/>
        <v/>
      </c>
      <c r="BG53" s="131" t="str">
        <f t="shared" si="18"/>
        <v/>
      </c>
      <c r="BH53" s="131" t="str">
        <f t="shared" si="19"/>
        <v/>
      </c>
      <c r="BI53" s="131" t="str">
        <f t="shared" si="20"/>
        <v/>
      </c>
      <c r="BJ53" s="131" t="str">
        <f t="shared" si="21"/>
        <v/>
      </c>
      <c r="BK53" s="131" t="str">
        <f t="shared" si="22"/>
        <v/>
      </c>
      <c r="BL53" s="131" t="str">
        <f t="shared" si="23"/>
        <v/>
      </c>
      <c r="BM53" s="131" t="str">
        <f t="shared" si="24"/>
        <v/>
      </c>
      <c r="BN53" s="131" t="str">
        <f t="shared" si="25"/>
        <v/>
      </c>
      <c r="BO53" s="131" t="str">
        <f t="shared" si="26"/>
        <v/>
      </c>
      <c r="BP53" s="131" t="str">
        <f t="shared" si="27"/>
        <v/>
      </c>
      <c r="BQ53" s="131" t="str">
        <f t="shared" si="28"/>
        <v/>
      </c>
      <c r="BR53" s="131" t="str">
        <f t="shared" si="29"/>
        <v/>
      </c>
      <c r="BS53" s="131" t="str">
        <f t="shared" si="30"/>
        <v/>
      </c>
      <c r="BT53" s="131" t="str">
        <f t="shared" si="31"/>
        <v/>
      </c>
      <c r="BU53" s="131" t="str">
        <f t="shared" si="32"/>
        <v/>
      </c>
      <c r="BV53" s="131" t="str">
        <f t="shared" si="33"/>
        <v/>
      </c>
      <c r="BW53" s="131" t="str">
        <f t="shared" si="34"/>
        <v/>
      </c>
      <c r="BX53" s="131" t="str">
        <f t="shared" si="35"/>
        <v/>
      </c>
      <c r="BY53" s="131" t="str">
        <f t="shared" si="36"/>
        <v/>
      </c>
      <c r="BZ53" s="131" t="str">
        <f t="shared" si="37"/>
        <v/>
      </c>
      <c r="CB53" s="131" t="str">
        <f t="shared" si="38"/>
        <v/>
      </c>
    </row>
    <row r="54" spans="1:80" x14ac:dyDescent="0.25">
      <c r="A54" s="190"/>
      <c r="B54" s="96">
        <v>104161</v>
      </c>
      <c r="C54" s="96" t="s">
        <v>92</v>
      </c>
      <c r="D54" s="96" t="s">
        <v>93</v>
      </c>
      <c r="E54" s="129">
        <v>1000</v>
      </c>
      <c r="F54" s="156"/>
      <c r="G54" s="14"/>
      <c r="H54" s="14" t="str">
        <f>IF(F54="Yes",G54*#REF!,"")</f>
        <v/>
      </c>
      <c r="I54" s="14" t="str">
        <f t="shared" si="1"/>
        <v/>
      </c>
      <c r="J54" s="14" t="str">
        <f>IF(F54="Yes",G54*#REF!*(1+SUM(#REF!)),"")</f>
        <v/>
      </c>
      <c r="K54" s="14" t="str">
        <f>IF(F54="Yes",H54*#REF!*(1+SUM(#REF!)),"")</f>
        <v/>
      </c>
      <c r="L54" s="14" t="str">
        <f>IF(F54="Yes",I54*#REF!*(1+SUM(#REF!)),"")</f>
        <v/>
      </c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Q54" s="131" t="str">
        <f t="shared" si="2"/>
        <v/>
      </c>
      <c r="AR54" s="131" t="str">
        <f t="shared" si="3"/>
        <v/>
      </c>
      <c r="AS54" s="131" t="str">
        <f t="shared" si="4"/>
        <v/>
      </c>
      <c r="AT54" s="131" t="str">
        <f t="shared" si="5"/>
        <v/>
      </c>
      <c r="AU54" s="131" t="str">
        <f t="shared" si="6"/>
        <v/>
      </c>
      <c r="AV54" s="131" t="str">
        <f t="shared" si="7"/>
        <v/>
      </c>
      <c r="AW54" s="131" t="str">
        <f t="shared" si="8"/>
        <v/>
      </c>
      <c r="AX54" s="131" t="str">
        <f t="shared" si="9"/>
        <v/>
      </c>
      <c r="AY54" s="131" t="str">
        <f t="shared" si="10"/>
        <v/>
      </c>
      <c r="AZ54" s="131" t="str">
        <f t="shared" si="11"/>
        <v/>
      </c>
      <c r="BA54" s="131" t="str">
        <f t="shared" si="12"/>
        <v/>
      </c>
      <c r="BB54" s="131" t="str">
        <f t="shared" si="13"/>
        <v/>
      </c>
      <c r="BC54" s="131" t="str">
        <f t="shared" si="14"/>
        <v/>
      </c>
      <c r="BD54" s="131" t="str">
        <f t="shared" si="15"/>
        <v/>
      </c>
      <c r="BE54" s="131" t="str">
        <f t="shared" si="16"/>
        <v/>
      </c>
      <c r="BF54" s="131" t="str">
        <f t="shared" si="17"/>
        <v/>
      </c>
      <c r="BG54" s="131" t="str">
        <f t="shared" si="18"/>
        <v/>
      </c>
      <c r="BH54" s="131" t="str">
        <f t="shared" si="19"/>
        <v/>
      </c>
      <c r="BI54" s="131" t="str">
        <f t="shared" si="20"/>
        <v/>
      </c>
      <c r="BJ54" s="131" t="str">
        <f t="shared" si="21"/>
        <v/>
      </c>
      <c r="BK54" s="131" t="str">
        <f t="shared" si="22"/>
        <v/>
      </c>
      <c r="BL54" s="131" t="str">
        <f t="shared" si="23"/>
        <v/>
      </c>
      <c r="BM54" s="131" t="str">
        <f t="shared" si="24"/>
        <v/>
      </c>
      <c r="BN54" s="131" t="str">
        <f t="shared" si="25"/>
        <v/>
      </c>
      <c r="BO54" s="131" t="str">
        <f t="shared" si="26"/>
        <v/>
      </c>
      <c r="BP54" s="131" t="str">
        <f t="shared" si="27"/>
        <v/>
      </c>
      <c r="BQ54" s="131" t="str">
        <f t="shared" si="28"/>
        <v/>
      </c>
      <c r="BR54" s="131" t="str">
        <f t="shared" si="29"/>
        <v/>
      </c>
      <c r="BS54" s="131" t="str">
        <f t="shared" si="30"/>
        <v/>
      </c>
      <c r="BT54" s="131" t="str">
        <f t="shared" si="31"/>
        <v/>
      </c>
      <c r="BU54" s="131" t="str">
        <f t="shared" si="32"/>
        <v/>
      </c>
      <c r="BV54" s="131" t="str">
        <f t="shared" si="33"/>
        <v/>
      </c>
      <c r="BW54" s="131" t="str">
        <f t="shared" si="34"/>
        <v/>
      </c>
      <c r="BX54" s="131" t="str">
        <f t="shared" si="35"/>
        <v/>
      </c>
      <c r="BY54" s="131" t="str">
        <f t="shared" si="36"/>
        <v/>
      </c>
      <c r="BZ54" s="131" t="str">
        <f t="shared" si="37"/>
        <v/>
      </c>
      <c r="CB54" s="131" t="str">
        <f t="shared" si="38"/>
        <v/>
      </c>
    </row>
    <row r="55" spans="1:80" x14ac:dyDescent="0.25">
      <c r="A55" s="190"/>
      <c r="B55" s="96">
        <v>107451</v>
      </c>
      <c r="C55" s="96" t="s">
        <v>94</v>
      </c>
      <c r="D55" s="96" t="s">
        <v>87</v>
      </c>
      <c r="E55" s="129">
        <v>1</v>
      </c>
      <c r="F55" s="156"/>
      <c r="G55" s="14"/>
      <c r="H55" s="14" t="str">
        <f>IF(F55="Yes",G55*#REF!,"")</f>
        <v/>
      </c>
      <c r="I55" s="14" t="str">
        <f t="shared" si="1"/>
        <v/>
      </c>
      <c r="J55" s="14" t="str">
        <f>IF(F55="Yes",G55*#REF!*(1+SUM(#REF!)),"")</f>
        <v/>
      </c>
      <c r="K55" s="14" t="str">
        <f>IF(F55="Yes",H55*#REF!*(1+SUM(#REF!)),"")</f>
        <v/>
      </c>
      <c r="L55" s="14" t="str">
        <f>IF(F55="Yes",I55*#REF!*(1+SUM(#REF!)),"")</f>
        <v/>
      </c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Q55" s="131" t="str">
        <f t="shared" si="2"/>
        <v/>
      </c>
      <c r="AR55" s="131" t="str">
        <f t="shared" si="3"/>
        <v/>
      </c>
      <c r="AS55" s="131" t="str">
        <f t="shared" si="4"/>
        <v/>
      </c>
      <c r="AT55" s="131" t="str">
        <f t="shared" si="5"/>
        <v/>
      </c>
      <c r="AU55" s="131" t="str">
        <f t="shared" si="6"/>
        <v/>
      </c>
      <c r="AV55" s="131" t="str">
        <f t="shared" si="7"/>
        <v/>
      </c>
      <c r="AW55" s="131" t="str">
        <f t="shared" si="8"/>
        <v/>
      </c>
      <c r="AX55" s="131" t="str">
        <f t="shared" si="9"/>
        <v/>
      </c>
      <c r="AY55" s="131" t="str">
        <f t="shared" si="10"/>
        <v/>
      </c>
      <c r="AZ55" s="131" t="str">
        <f t="shared" si="11"/>
        <v/>
      </c>
      <c r="BA55" s="131" t="str">
        <f t="shared" si="12"/>
        <v/>
      </c>
      <c r="BB55" s="131" t="str">
        <f t="shared" si="13"/>
        <v/>
      </c>
      <c r="BC55" s="131" t="str">
        <f t="shared" si="14"/>
        <v/>
      </c>
      <c r="BD55" s="131" t="str">
        <f t="shared" si="15"/>
        <v/>
      </c>
      <c r="BE55" s="131" t="str">
        <f t="shared" si="16"/>
        <v/>
      </c>
      <c r="BF55" s="131" t="str">
        <f t="shared" si="17"/>
        <v/>
      </c>
      <c r="BG55" s="131" t="str">
        <f t="shared" si="18"/>
        <v/>
      </c>
      <c r="BH55" s="131" t="str">
        <f t="shared" si="19"/>
        <v/>
      </c>
      <c r="BI55" s="131" t="str">
        <f t="shared" si="20"/>
        <v/>
      </c>
      <c r="BJ55" s="131" t="str">
        <f t="shared" si="21"/>
        <v/>
      </c>
      <c r="BK55" s="131" t="str">
        <f t="shared" si="22"/>
        <v/>
      </c>
      <c r="BL55" s="131" t="str">
        <f t="shared" si="23"/>
        <v/>
      </c>
      <c r="BM55" s="131" t="str">
        <f t="shared" si="24"/>
        <v/>
      </c>
      <c r="BN55" s="131" t="str">
        <f t="shared" si="25"/>
        <v/>
      </c>
      <c r="BO55" s="131" t="str">
        <f t="shared" si="26"/>
        <v/>
      </c>
      <c r="BP55" s="131" t="str">
        <f t="shared" si="27"/>
        <v/>
      </c>
      <c r="BQ55" s="131" t="str">
        <f t="shared" si="28"/>
        <v/>
      </c>
      <c r="BR55" s="131" t="str">
        <f t="shared" si="29"/>
        <v/>
      </c>
      <c r="BS55" s="131" t="str">
        <f t="shared" si="30"/>
        <v/>
      </c>
      <c r="BT55" s="131" t="str">
        <f t="shared" si="31"/>
        <v/>
      </c>
      <c r="BU55" s="131" t="str">
        <f t="shared" si="32"/>
        <v/>
      </c>
      <c r="BV55" s="131" t="str">
        <f t="shared" si="33"/>
        <v/>
      </c>
      <c r="BW55" s="131" t="str">
        <f t="shared" si="34"/>
        <v/>
      </c>
      <c r="BX55" s="131" t="str">
        <f t="shared" si="35"/>
        <v/>
      </c>
      <c r="BY55" s="131" t="str">
        <f t="shared" si="36"/>
        <v/>
      </c>
      <c r="BZ55" s="131" t="str">
        <f t="shared" si="37"/>
        <v/>
      </c>
      <c r="CB55" s="131" t="str">
        <f t="shared" si="38"/>
        <v/>
      </c>
    </row>
    <row r="56" spans="1:80" x14ac:dyDescent="0.25">
      <c r="A56" s="190"/>
      <c r="B56" s="96">
        <v>103577</v>
      </c>
      <c r="C56" s="96" t="s">
        <v>95</v>
      </c>
      <c r="D56" s="96" t="s">
        <v>96</v>
      </c>
      <c r="E56" s="129">
        <v>100</v>
      </c>
      <c r="F56" s="156"/>
      <c r="G56" s="14"/>
      <c r="H56" s="14" t="str">
        <f>IF(F56="Yes",G56*#REF!,"")</f>
        <v/>
      </c>
      <c r="I56" s="14" t="str">
        <f t="shared" si="1"/>
        <v/>
      </c>
      <c r="J56" s="14" t="str">
        <f>IF(F56="Yes",G56*#REF!*(1+SUM(#REF!)),"")</f>
        <v/>
      </c>
      <c r="K56" s="14" t="str">
        <f>IF(F56="Yes",H56*#REF!*(1+SUM(#REF!)),"")</f>
        <v/>
      </c>
      <c r="L56" s="14" t="str">
        <f>IF(F56="Yes",I56*#REF!*(1+SUM(#REF!)),"")</f>
        <v/>
      </c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Q56" s="131" t="str">
        <f t="shared" si="2"/>
        <v/>
      </c>
      <c r="AR56" s="131" t="str">
        <f t="shared" si="3"/>
        <v/>
      </c>
      <c r="AS56" s="131" t="str">
        <f t="shared" si="4"/>
        <v/>
      </c>
      <c r="AT56" s="131" t="str">
        <f t="shared" si="5"/>
        <v/>
      </c>
      <c r="AU56" s="131" t="str">
        <f t="shared" si="6"/>
        <v/>
      </c>
      <c r="AV56" s="131" t="str">
        <f t="shared" si="7"/>
        <v/>
      </c>
      <c r="AW56" s="131" t="str">
        <f t="shared" si="8"/>
        <v/>
      </c>
      <c r="AX56" s="131" t="str">
        <f t="shared" si="9"/>
        <v/>
      </c>
      <c r="AY56" s="131" t="str">
        <f t="shared" si="10"/>
        <v/>
      </c>
      <c r="AZ56" s="131" t="str">
        <f t="shared" si="11"/>
        <v/>
      </c>
      <c r="BA56" s="131" t="str">
        <f t="shared" si="12"/>
        <v/>
      </c>
      <c r="BB56" s="131" t="str">
        <f t="shared" si="13"/>
        <v/>
      </c>
      <c r="BC56" s="131" t="str">
        <f t="shared" si="14"/>
        <v/>
      </c>
      <c r="BD56" s="131" t="str">
        <f t="shared" si="15"/>
        <v/>
      </c>
      <c r="BE56" s="131" t="str">
        <f t="shared" si="16"/>
        <v/>
      </c>
      <c r="BF56" s="131" t="str">
        <f t="shared" si="17"/>
        <v/>
      </c>
      <c r="BG56" s="131" t="str">
        <f t="shared" si="18"/>
        <v/>
      </c>
      <c r="BH56" s="131" t="str">
        <f t="shared" si="19"/>
        <v/>
      </c>
      <c r="BI56" s="131" t="str">
        <f t="shared" si="20"/>
        <v/>
      </c>
      <c r="BJ56" s="131" t="str">
        <f t="shared" si="21"/>
        <v/>
      </c>
      <c r="BK56" s="131" t="str">
        <f t="shared" si="22"/>
        <v/>
      </c>
      <c r="BL56" s="131" t="str">
        <f t="shared" si="23"/>
        <v/>
      </c>
      <c r="BM56" s="131" t="str">
        <f t="shared" si="24"/>
        <v/>
      </c>
      <c r="BN56" s="131" t="str">
        <f t="shared" si="25"/>
        <v/>
      </c>
      <c r="BO56" s="131" t="str">
        <f t="shared" si="26"/>
        <v/>
      </c>
      <c r="BP56" s="131" t="str">
        <f t="shared" si="27"/>
        <v/>
      </c>
      <c r="BQ56" s="131" t="str">
        <f t="shared" si="28"/>
        <v/>
      </c>
      <c r="BR56" s="131" t="str">
        <f t="shared" si="29"/>
        <v/>
      </c>
      <c r="BS56" s="131" t="str">
        <f t="shared" si="30"/>
        <v/>
      </c>
      <c r="BT56" s="131" t="str">
        <f t="shared" si="31"/>
        <v/>
      </c>
      <c r="BU56" s="131" t="str">
        <f t="shared" si="32"/>
        <v/>
      </c>
      <c r="BV56" s="131" t="str">
        <f t="shared" si="33"/>
        <v/>
      </c>
      <c r="BW56" s="131" t="str">
        <f t="shared" si="34"/>
        <v/>
      </c>
      <c r="BX56" s="131" t="str">
        <f t="shared" si="35"/>
        <v/>
      </c>
      <c r="BY56" s="131" t="str">
        <f t="shared" si="36"/>
        <v/>
      </c>
      <c r="BZ56" s="131" t="str">
        <f t="shared" si="37"/>
        <v/>
      </c>
      <c r="CB56" s="131" t="str">
        <f t="shared" si="38"/>
        <v/>
      </c>
    </row>
    <row r="57" spans="1:80" x14ac:dyDescent="0.25">
      <c r="A57" s="190"/>
      <c r="B57" s="96">
        <v>107453</v>
      </c>
      <c r="C57" s="96" t="s">
        <v>97</v>
      </c>
      <c r="D57" s="96" t="s">
        <v>98</v>
      </c>
      <c r="E57" s="129">
        <v>50</v>
      </c>
      <c r="F57" s="156"/>
      <c r="G57" s="14"/>
      <c r="H57" s="14" t="str">
        <f>IF(F57="Yes",G57*#REF!,"")</f>
        <v/>
      </c>
      <c r="I57" s="14" t="str">
        <f t="shared" si="1"/>
        <v/>
      </c>
      <c r="J57" s="14" t="str">
        <f>IF(F57="Yes",G57*#REF!*(1+SUM(#REF!)),"")</f>
        <v/>
      </c>
      <c r="K57" s="14" t="str">
        <f>IF(F57="Yes",H57*#REF!*(1+SUM(#REF!)),"")</f>
        <v/>
      </c>
      <c r="L57" s="14" t="str">
        <f>IF(F57="Yes",I57*#REF!*(1+SUM(#REF!)),"")</f>
        <v/>
      </c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Q57" s="131" t="str">
        <f t="shared" si="2"/>
        <v/>
      </c>
      <c r="AR57" s="131" t="str">
        <f t="shared" si="3"/>
        <v/>
      </c>
      <c r="AS57" s="131" t="str">
        <f t="shared" si="4"/>
        <v/>
      </c>
      <c r="AT57" s="131" t="str">
        <f t="shared" si="5"/>
        <v/>
      </c>
      <c r="AU57" s="131" t="str">
        <f t="shared" si="6"/>
        <v/>
      </c>
      <c r="AV57" s="131" t="str">
        <f t="shared" si="7"/>
        <v/>
      </c>
      <c r="AW57" s="131" t="str">
        <f t="shared" si="8"/>
        <v/>
      </c>
      <c r="AX57" s="131" t="str">
        <f t="shared" si="9"/>
        <v/>
      </c>
      <c r="AY57" s="131" t="str">
        <f t="shared" si="10"/>
        <v/>
      </c>
      <c r="AZ57" s="131" t="str">
        <f t="shared" si="11"/>
        <v/>
      </c>
      <c r="BA57" s="131" t="str">
        <f t="shared" si="12"/>
        <v/>
      </c>
      <c r="BB57" s="131" t="str">
        <f t="shared" si="13"/>
        <v/>
      </c>
      <c r="BC57" s="131" t="str">
        <f t="shared" si="14"/>
        <v/>
      </c>
      <c r="BD57" s="131" t="str">
        <f t="shared" si="15"/>
        <v/>
      </c>
      <c r="BE57" s="131" t="str">
        <f t="shared" si="16"/>
        <v/>
      </c>
      <c r="BF57" s="131" t="str">
        <f t="shared" si="17"/>
        <v/>
      </c>
      <c r="BG57" s="131" t="str">
        <f t="shared" si="18"/>
        <v/>
      </c>
      <c r="BH57" s="131" t="str">
        <f t="shared" si="19"/>
        <v/>
      </c>
      <c r="BI57" s="131" t="str">
        <f t="shared" si="20"/>
        <v/>
      </c>
      <c r="BJ57" s="131" t="str">
        <f t="shared" si="21"/>
        <v/>
      </c>
      <c r="BK57" s="131" t="str">
        <f t="shared" si="22"/>
        <v/>
      </c>
      <c r="BL57" s="131" t="str">
        <f t="shared" si="23"/>
        <v/>
      </c>
      <c r="BM57" s="131" t="str">
        <f t="shared" si="24"/>
        <v/>
      </c>
      <c r="BN57" s="131" t="str">
        <f t="shared" si="25"/>
        <v/>
      </c>
      <c r="BO57" s="131" t="str">
        <f t="shared" si="26"/>
        <v/>
      </c>
      <c r="BP57" s="131" t="str">
        <f t="shared" si="27"/>
        <v/>
      </c>
      <c r="BQ57" s="131" t="str">
        <f t="shared" si="28"/>
        <v/>
      </c>
      <c r="BR57" s="131" t="str">
        <f t="shared" si="29"/>
        <v/>
      </c>
      <c r="BS57" s="131" t="str">
        <f t="shared" si="30"/>
        <v/>
      </c>
      <c r="BT57" s="131" t="str">
        <f t="shared" si="31"/>
        <v/>
      </c>
      <c r="BU57" s="131" t="str">
        <f t="shared" si="32"/>
        <v/>
      </c>
      <c r="BV57" s="131" t="str">
        <f t="shared" si="33"/>
        <v/>
      </c>
      <c r="BW57" s="131" t="str">
        <f t="shared" si="34"/>
        <v/>
      </c>
      <c r="BX57" s="131" t="str">
        <f t="shared" si="35"/>
        <v/>
      </c>
      <c r="BY57" s="131" t="str">
        <f t="shared" si="36"/>
        <v/>
      </c>
      <c r="BZ57" s="131" t="str">
        <f t="shared" si="37"/>
        <v/>
      </c>
      <c r="CB57" s="131" t="str">
        <f t="shared" si="38"/>
        <v/>
      </c>
    </row>
    <row r="58" spans="1:80" x14ac:dyDescent="0.25">
      <c r="A58" s="190"/>
      <c r="B58" s="96">
        <v>107454</v>
      </c>
      <c r="C58" s="96" t="s">
        <v>99</v>
      </c>
      <c r="D58" s="96" t="s">
        <v>98</v>
      </c>
      <c r="E58" s="129">
        <v>50</v>
      </c>
      <c r="F58" s="156"/>
      <c r="G58" s="14"/>
      <c r="H58" s="14" t="str">
        <f>IF(F58="Yes",G58*#REF!,"")</f>
        <v/>
      </c>
      <c r="I58" s="14" t="str">
        <f t="shared" si="1"/>
        <v/>
      </c>
      <c r="J58" s="14" t="str">
        <f>IF(F58="Yes",G58*#REF!*(1+SUM(#REF!)),"")</f>
        <v/>
      </c>
      <c r="K58" s="14" t="str">
        <f>IF(F58="Yes",H58*#REF!*(1+SUM(#REF!)),"")</f>
        <v/>
      </c>
      <c r="L58" s="14" t="str">
        <f>IF(F58="Yes",I58*#REF!*(1+SUM(#REF!)),"")</f>
        <v/>
      </c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Q58" s="131" t="str">
        <f t="shared" si="2"/>
        <v/>
      </c>
      <c r="AR58" s="131" t="str">
        <f t="shared" si="3"/>
        <v/>
      </c>
      <c r="AS58" s="131" t="str">
        <f t="shared" si="4"/>
        <v/>
      </c>
      <c r="AT58" s="131" t="str">
        <f t="shared" si="5"/>
        <v/>
      </c>
      <c r="AU58" s="131" t="str">
        <f t="shared" si="6"/>
        <v/>
      </c>
      <c r="AV58" s="131" t="str">
        <f t="shared" si="7"/>
        <v/>
      </c>
      <c r="AW58" s="131" t="str">
        <f t="shared" si="8"/>
        <v/>
      </c>
      <c r="AX58" s="131" t="str">
        <f t="shared" si="9"/>
        <v/>
      </c>
      <c r="AY58" s="131" t="str">
        <f t="shared" si="10"/>
        <v/>
      </c>
      <c r="AZ58" s="131" t="str">
        <f t="shared" si="11"/>
        <v/>
      </c>
      <c r="BA58" s="131" t="str">
        <f t="shared" si="12"/>
        <v/>
      </c>
      <c r="BB58" s="131" t="str">
        <f t="shared" si="13"/>
        <v/>
      </c>
      <c r="BC58" s="131" t="str">
        <f t="shared" si="14"/>
        <v/>
      </c>
      <c r="BD58" s="131" t="str">
        <f t="shared" si="15"/>
        <v/>
      </c>
      <c r="BE58" s="131" t="str">
        <f t="shared" si="16"/>
        <v/>
      </c>
      <c r="BF58" s="131" t="str">
        <f t="shared" si="17"/>
        <v/>
      </c>
      <c r="BG58" s="131" t="str">
        <f t="shared" si="18"/>
        <v/>
      </c>
      <c r="BH58" s="131" t="str">
        <f t="shared" si="19"/>
        <v/>
      </c>
      <c r="BI58" s="131" t="str">
        <f t="shared" si="20"/>
        <v/>
      </c>
      <c r="BJ58" s="131" t="str">
        <f t="shared" si="21"/>
        <v/>
      </c>
      <c r="BK58" s="131" t="str">
        <f t="shared" si="22"/>
        <v/>
      </c>
      <c r="BL58" s="131" t="str">
        <f t="shared" si="23"/>
        <v/>
      </c>
      <c r="BM58" s="131" t="str">
        <f t="shared" si="24"/>
        <v/>
      </c>
      <c r="BN58" s="131" t="str">
        <f t="shared" si="25"/>
        <v/>
      </c>
      <c r="BO58" s="131" t="str">
        <f t="shared" si="26"/>
        <v/>
      </c>
      <c r="BP58" s="131" t="str">
        <f t="shared" si="27"/>
        <v/>
      </c>
      <c r="BQ58" s="131" t="str">
        <f t="shared" si="28"/>
        <v/>
      </c>
      <c r="BR58" s="131" t="str">
        <f t="shared" si="29"/>
        <v/>
      </c>
      <c r="BS58" s="131" t="str">
        <f t="shared" si="30"/>
        <v/>
      </c>
      <c r="BT58" s="131" t="str">
        <f t="shared" si="31"/>
        <v/>
      </c>
      <c r="BU58" s="131" t="str">
        <f t="shared" si="32"/>
        <v/>
      </c>
      <c r="BV58" s="131" t="str">
        <f t="shared" si="33"/>
        <v/>
      </c>
      <c r="BW58" s="131" t="str">
        <f t="shared" si="34"/>
        <v/>
      </c>
      <c r="BX58" s="131" t="str">
        <f t="shared" si="35"/>
        <v/>
      </c>
      <c r="BY58" s="131" t="str">
        <f t="shared" si="36"/>
        <v/>
      </c>
      <c r="BZ58" s="131" t="str">
        <f t="shared" si="37"/>
        <v/>
      </c>
      <c r="CB58" s="131" t="str">
        <f t="shared" si="38"/>
        <v/>
      </c>
    </row>
    <row r="59" spans="1:80" x14ac:dyDescent="0.25">
      <c r="A59" s="190"/>
      <c r="B59" s="96">
        <v>107455</v>
      </c>
      <c r="C59" s="96" t="s">
        <v>100</v>
      </c>
      <c r="D59" s="96" t="s">
        <v>98</v>
      </c>
      <c r="E59" s="129">
        <v>50</v>
      </c>
      <c r="F59" s="156"/>
      <c r="G59" s="14"/>
      <c r="H59" s="14" t="str">
        <f>IF(F59="Yes",G59*#REF!,"")</f>
        <v/>
      </c>
      <c r="I59" s="14" t="str">
        <f t="shared" si="1"/>
        <v/>
      </c>
      <c r="J59" s="14" t="str">
        <f>IF(F59="Yes",G59*#REF!*(1+SUM(#REF!)),"")</f>
        <v/>
      </c>
      <c r="K59" s="14" t="str">
        <f>IF(F59="Yes",H59*#REF!*(1+SUM(#REF!)),"")</f>
        <v/>
      </c>
      <c r="L59" s="14" t="str">
        <f>IF(F59="Yes",I59*#REF!*(1+SUM(#REF!)),"")</f>
        <v/>
      </c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Q59" s="131" t="str">
        <f t="shared" si="2"/>
        <v/>
      </c>
      <c r="AR59" s="131" t="str">
        <f t="shared" si="3"/>
        <v/>
      </c>
      <c r="AS59" s="131" t="str">
        <f t="shared" si="4"/>
        <v/>
      </c>
      <c r="AT59" s="131" t="str">
        <f t="shared" si="5"/>
        <v/>
      </c>
      <c r="AU59" s="131" t="str">
        <f t="shared" si="6"/>
        <v/>
      </c>
      <c r="AV59" s="131" t="str">
        <f t="shared" si="7"/>
        <v/>
      </c>
      <c r="AW59" s="131" t="str">
        <f t="shared" si="8"/>
        <v/>
      </c>
      <c r="AX59" s="131" t="str">
        <f t="shared" si="9"/>
        <v/>
      </c>
      <c r="AY59" s="131" t="str">
        <f t="shared" si="10"/>
        <v/>
      </c>
      <c r="AZ59" s="131" t="str">
        <f t="shared" si="11"/>
        <v/>
      </c>
      <c r="BA59" s="131" t="str">
        <f t="shared" si="12"/>
        <v/>
      </c>
      <c r="BB59" s="131" t="str">
        <f t="shared" si="13"/>
        <v/>
      </c>
      <c r="BC59" s="131" t="str">
        <f t="shared" si="14"/>
        <v/>
      </c>
      <c r="BD59" s="131" t="str">
        <f t="shared" si="15"/>
        <v/>
      </c>
      <c r="BE59" s="131" t="str">
        <f t="shared" si="16"/>
        <v/>
      </c>
      <c r="BF59" s="131" t="str">
        <f t="shared" si="17"/>
        <v/>
      </c>
      <c r="BG59" s="131" t="str">
        <f t="shared" si="18"/>
        <v/>
      </c>
      <c r="BH59" s="131" t="str">
        <f t="shared" si="19"/>
        <v/>
      </c>
      <c r="BI59" s="131" t="str">
        <f t="shared" si="20"/>
        <v/>
      </c>
      <c r="BJ59" s="131" t="str">
        <f t="shared" si="21"/>
        <v/>
      </c>
      <c r="BK59" s="131" t="str">
        <f t="shared" si="22"/>
        <v/>
      </c>
      <c r="BL59" s="131" t="str">
        <f t="shared" si="23"/>
        <v/>
      </c>
      <c r="BM59" s="131" t="str">
        <f t="shared" si="24"/>
        <v/>
      </c>
      <c r="BN59" s="131" t="str">
        <f t="shared" si="25"/>
        <v/>
      </c>
      <c r="BO59" s="131" t="str">
        <f t="shared" si="26"/>
        <v/>
      </c>
      <c r="BP59" s="131" t="str">
        <f t="shared" si="27"/>
        <v/>
      </c>
      <c r="BQ59" s="131" t="str">
        <f t="shared" si="28"/>
        <v/>
      </c>
      <c r="BR59" s="131" t="str">
        <f t="shared" si="29"/>
        <v/>
      </c>
      <c r="BS59" s="131" t="str">
        <f t="shared" si="30"/>
        <v/>
      </c>
      <c r="BT59" s="131" t="str">
        <f t="shared" si="31"/>
        <v/>
      </c>
      <c r="BU59" s="131" t="str">
        <f t="shared" si="32"/>
        <v/>
      </c>
      <c r="BV59" s="131" t="str">
        <f t="shared" si="33"/>
        <v/>
      </c>
      <c r="BW59" s="131" t="str">
        <f t="shared" si="34"/>
        <v/>
      </c>
      <c r="BX59" s="131" t="str">
        <f t="shared" si="35"/>
        <v/>
      </c>
      <c r="BY59" s="131" t="str">
        <f t="shared" si="36"/>
        <v/>
      </c>
      <c r="BZ59" s="131" t="str">
        <f t="shared" si="37"/>
        <v/>
      </c>
      <c r="CB59" s="131" t="str">
        <f t="shared" si="38"/>
        <v/>
      </c>
    </row>
    <row r="60" spans="1:80" x14ac:dyDescent="0.25">
      <c r="A60" s="190"/>
      <c r="B60" s="96">
        <v>107463</v>
      </c>
      <c r="C60" s="96" t="s">
        <v>101</v>
      </c>
      <c r="D60" s="96" t="s">
        <v>37</v>
      </c>
      <c r="E60" s="129">
        <v>10800</v>
      </c>
      <c r="F60" s="156"/>
      <c r="G60" s="14"/>
      <c r="H60" s="14" t="str">
        <f>IF(F60="Yes",G60*#REF!,"")</f>
        <v/>
      </c>
      <c r="I60" s="14" t="str">
        <f t="shared" si="1"/>
        <v/>
      </c>
      <c r="J60" s="14" t="str">
        <f>IF(F60="Yes",G60*#REF!*(1+SUM(#REF!)),"")</f>
        <v/>
      </c>
      <c r="K60" s="14" t="str">
        <f>IF(F60="Yes",H60*#REF!*(1+SUM(#REF!)),"")</f>
        <v/>
      </c>
      <c r="L60" s="14" t="str">
        <f>IF(F60="Yes",I60*#REF!*(1+SUM(#REF!)),"")</f>
        <v/>
      </c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Q60" s="131" t="str">
        <f t="shared" si="2"/>
        <v/>
      </c>
      <c r="AR60" s="131" t="str">
        <f t="shared" si="3"/>
        <v/>
      </c>
      <c r="AS60" s="131" t="str">
        <f t="shared" si="4"/>
        <v/>
      </c>
      <c r="AT60" s="131" t="str">
        <f t="shared" si="5"/>
        <v/>
      </c>
      <c r="AU60" s="131" t="str">
        <f t="shared" si="6"/>
        <v/>
      </c>
      <c r="AV60" s="131" t="str">
        <f t="shared" si="7"/>
        <v/>
      </c>
      <c r="AW60" s="131" t="str">
        <f t="shared" si="8"/>
        <v/>
      </c>
      <c r="AX60" s="131" t="str">
        <f t="shared" si="9"/>
        <v/>
      </c>
      <c r="AY60" s="131" t="str">
        <f t="shared" si="10"/>
        <v/>
      </c>
      <c r="AZ60" s="131" t="str">
        <f t="shared" si="11"/>
        <v/>
      </c>
      <c r="BA60" s="131" t="str">
        <f t="shared" si="12"/>
        <v/>
      </c>
      <c r="BB60" s="131" t="str">
        <f t="shared" si="13"/>
        <v/>
      </c>
      <c r="BC60" s="131" t="str">
        <f t="shared" si="14"/>
        <v/>
      </c>
      <c r="BD60" s="131" t="str">
        <f t="shared" si="15"/>
        <v/>
      </c>
      <c r="BE60" s="131" t="str">
        <f t="shared" si="16"/>
        <v/>
      </c>
      <c r="BF60" s="131" t="str">
        <f t="shared" si="17"/>
        <v/>
      </c>
      <c r="BG60" s="131" t="str">
        <f t="shared" si="18"/>
        <v/>
      </c>
      <c r="BH60" s="131" t="str">
        <f t="shared" si="19"/>
        <v/>
      </c>
      <c r="BI60" s="131" t="str">
        <f t="shared" si="20"/>
        <v/>
      </c>
      <c r="BJ60" s="131" t="str">
        <f t="shared" si="21"/>
        <v/>
      </c>
      <c r="BK60" s="131" t="str">
        <f t="shared" si="22"/>
        <v/>
      </c>
      <c r="BL60" s="131" t="str">
        <f t="shared" si="23"/>
        <v/>
      </c>
      <c r="BM60" s="131" t="str">
        <f t="shared" si="24"/>
        <v/>
      </c>
      <c r="BN60" s="131" t="str">
        <f t="shared" si="25"/>
        <v/>
      </c>
      <c r="BO60" s="131" t="str">
        <f t="shared" si="26"/>
        <v/>
      </c>
      <c r="BP60" s="131" t="str">
        <f t="shared" si="27"/>
        <v/>
      </c>
      <c r="BQ60" s="131" t="str">
        <f t="shared" si="28"/>
        <v/>
      </c>
      <c r="BR60" s="131" t="str">
        <f t="shared" si="29"/>
        <v/>
      </c>
      <c r="BS60" s="131" t="str">
        <f t="shared" si="30"/>
        <v/>
      </c>
      <c r="BT60" s="131" t="str">
        <f t="shared" si="31"/>
        <v/>
      </c>
      <c r="BU60" s="131" t="str">
        <f t="shared" si="32"/>
        <v/>
      </c>
      <c r="BV60" s="131" t="str">
        <f t="shared" si="33"/>
        <v/>
      </c>
      <c r="BW60" s="131" t="str">
        <f t="shared" si="34"/>
        <v/>
      </c>
      <c r="BX60" s="131" t="str">
        <f t="shared" si="35"/>
        <v/>
      </c>
      <c r="BY60" s="131" t="str">
        <f t="shared" si="36"/>
        <v/>
      </c>
      <c r="BZ60" s="131" t="str">
        <f t="shared" si="37"/>
        <v/>
      </c>
      <c r="CB60" s="131" t="str">
        <f t="shared" si="38"/>
        <v/>
      </c>
    </row>
    <row r="61" spans="1:80" x14ac:dyDescent="0.25">
      <c r="A61" s="190"/>
      <c r="B61" s="96">
        <v>107467</v>
      </c>
      <c r="C61" s="96" t="s">
        <v>102</v>
      </c>
      <c r="D61" s="96" t="s">
        <v>87</v>
      </c>
      <c r="E61" s="129">
        <v>1</v>
      </c>
      <c r="F61" s="156"/>
      <c r="G61" s="14"/>
      <c r="H61" s="14" t="str">
        <f>IF(F61="Yes",G61*#REF!,"")</f>
        <v/>
      </c>
      <c r="I61" s="14" t="str">
        <f t="shared" si="1"/>
        <v/>
      </c>
      <c r="J61" s="14" t="str">
        <f>IF(F61="Yes",G61*#REF!*(1+SUM(#REF!)),"")</f>
        <v/>
      </c>
      <c r="K61" s="14" t="str">
        <f>IF(F61="Yes",H61*#REF!*(1+SUM(#REF!)),"")</f>
        <v/>
      </c>
      <c r="L61" s="14" t="str">
        <f>IF(F61="Yes",I61*#REF!*(1+SUM(#REF!)),"")</f>
        <v/>
      </c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Q61" s="131" t="str">
        <f t="shared" si="2"/>
        <v/>
      </c>
      <c r="AR61" s="131" t="str">
        <f t="shared" si="3"/>
        <v/>
      </c>
      <c r="AS61" s="131" t="str">
        <f t="shared" si="4"/>
        <v/>
      </c>
      <c r="AT61" s="131" t="str">
        <f t="shared" si="5"/>
        <v/>
      </c>
      <c r="AU61" s="131" t="str">
        <f t="shared" si="6"/>
        <v/>
      </c>
      <c r="AV61" s="131" t="str">
        <f t="shared" si="7"/>
        <v/>
      </c>
      <c r="AW61" s="131" t="str">
        <f t="shared" si="8"/>
        <v/>
      </c>
      <c r="AX61" s="131" t="str">
        <f t="shared" si="9"/>
        <v/>
      </c>
      <c r="AY61" s="131" t="str">
        <f t="shared" si="10"/>
        <v/>
      </c>
      <c r="AZ61" s="131" t="str">
        <f t="shared" si="11"/>
        <v/>
      </c>
      <c r="BA61" s="131" t="str">
        <f t="shared" si="12"/>
        <v/>
      </c>
      <c r="BB61" s="131" t="str">
        <f t="shared" si="13"/>
        <v/>
      </c>
      <c r="BC61" s="131" t="str">
        <f t="shared" si="14"/>
        <v/>
      </c>
      <c r="BD61" s="131" t="str">
        <f t="shared" si="15"/>
        <v/>
      </c>
      <c r="BE61" s="131" t="str">
        <f t="shared" si="16"/>
        <v/>
      </c>
      <c r="BF61" s="131" t="str">
        <f t="shared" si="17"/>
        <v/>
      </c>
      <c r="BG61" s="131" t="str">
        <f t="shared" si="18"/>
        <v/>
      </c>
      <c r="BH61" s="131" t="str">
        <f t="shared" si="19"/>
        <v/>
      </c>
      <c r="BI61" s="131" t="str">
        <f t="shared" si="20"/>
        <v/>
      </c>
      <c r="BJ61" s="131" t="str">
        <f t="shared" si="21"/>
        <v/>
      </c>
      <c r="BK61" s="131" t="str">
        <f t="shared" si="22"/>
        <v/>
      </c>
      <c r="BL61" s="131" t="str">
        <f t="shared" si="23"/>
        <v/>
      </c>
      <c r="BM61" s="131" t="str">
        <f t="shared" si="24"/>
        <v/>
      </c>
      <c r="BN61" s="131" t="str">
        <f t="shared" si="25"/>
        <v/>
      </c>
      <c r="BO61" s="131" t="str">
        <f t="shared" si="26"/>
        <v/>
      </c>
      <c r="BP61" s="131" t="str">
        <f t="shared" si="27"/>
        <v/>
      </c>
      <c r="BQ61" s="131" t="str">
        <f t="shared" si="28"/>
        <v/>
      </c>
      <c r="BR61" s="131" t="str">
        <f t="shared" si="29"/>
        <v/>
      </c>
      <c r="BS61" s="131" t="str">
        <f t="shared" si="30"/>
        <v/>
      </c>
      <c r="BT61" s="131" t="str">
        <f t="shared" si="31"/>
        <v/>
      </c>
      <c r="BU61" s="131" t="str">
        <f t="shared" si="32"/>
        <v/>
      </c>
      <c r="BV61" s="131" t="str">
        <f t="shared" si="33"/>
        <v/>
      </c>
      <c r="BW61" s="131" t="str">
        <f t="shared" si="34"/>
        <v/>
      </c>
      <c r="BX61" s="131" t="str">
        <f t="shared" si="35"/>
        <v/>
      </c>
      <c r="BY61" s="131" t="str">
        <f t="shared" si="36"/>
        <v/>
      </c>
      <c r="BZ61" s="131" t="str">
        <f t="shared" si="37"/>
        <v/>
      </c>
      <c r="CB61" s="131" t="str">
        <f t="shared" si="38"/>
        <v/>
      </c>
    </row>
    <row r="62" spans="1:80" x14ac:dyDescent="0.25">
      <c r="A62" s="190"/>
      <c r="B62" s="96">
        <v>107460</v>
      </c>
      <c r="C62" s="96" t="s">
        <v>103</v>
      </c>
      <c r="D62" s="96" t="s">
        <v>104</v>
      </c>
      <c r="E62" s="129">
        <v>10</v>
      </c>
      <c r="F62" s="156"/>
      <c r="G62" s="14"/>
      <c r="H62" s="14" t="str">
        <f>IF(F62="Yes",G62*#REF!,"")</f>
        <v/>
      </c>
      <c r="I62" s="14" t="str">
        <f t="shared" si="1"/>
        <v/>
      </c>
      <c r="J62" s="14" t="str">
        <f>IF(F62="Yes",G62*#REF!*(1+SUM(#REF!)),"")</f>
        <v/>
      </c>
      <c r="K62" s="14" t="str">
        <f>IF(F62="Yes",H62*#REF!*(1+SUM(#REF!)),"")</f>
        <v/>
      </c>
      <c r="L62" s="14" t="str">
        <f>IF(F62="Yes",I62*#REF!*(1+SUM(#REF!)),"")</f>
        <v/>
      </c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Q62" s="131" t="str">
        <f t="shared" si="2"/>
        <v/>
      </c>
      <c r="AR62" s="131" t="str">
        <f t="shared" si="3"/>
        <v/>
      </c>
      <c r="AS62" s="131" t="str">
        <f t="shared" si="4"/>
        <v/>
      </c>
      <c r="AT62" s="131" t="str">
        <f t="shared" si="5"/>
        <v/>
      </c>
      <c r="AU62" s="131" t="str">
        <f t="shared" si="6"/>
        <v/>
      </c>
      <c r="AV62" s="131" t="str">
        <f t="shared" si="7"/>
        <v/>
      </c>
      <c r="AW62" s="131" t="str">
        <f t="shared" si="8"/>
        <v/>
      </c>
      <c r="AX62" s="131" t="str">
        <f t="shared" si="9"/>
        <v/>
      </c>
      <c r="AY62" s="131" t="str">
        <f t="shared" si="10"/>
        <v/>
      </c>
      <c r="AZ62" s="131" t="str">
        <f t="shared" si="11"/>
        <v/>
      </c>
      <c r="BA62" s="131" t="str">
        <f t="shared" si="12"/>
        <v/>
      </c>
      <c r="BB62" s="131" t="str">
        <f t="shared" si="13"/>
        <v/>
      </c>
      <c r="BC62" s="131" t="str">
        <f t="shared" si="14"/>
        <v/>
      </c>
      <c r="BD62" s="131" t="str">
        <f t="shared" si="15"/>
        <v/>
      </c>
      <c r="BE62" s="131" t="str">
        <f t="shared" si="16"/>
        <v/>
      </c>
      <c r="BF62" s="131" t="str">
        <f t="shared" si="17"/>
        <v/>
      </c>
      <c r="BG62" s="131" t="str">
        <f t="shared" si="18"/>
        <v/>
      </c>
      <c r="BH62" s="131" t="str">
        <f t="shared" si="19"/>
        <v/>
      </c>
      <c r="BI62" s="131" t="str">
        <f t="shared" si="20"/>
        <v/>
      </c>
      <c r="BJ62" s="131" t="str">
        <f t="shared" si="21"/>
        <v/>
      </c>
      <c r="BK62" s="131" t="str">
        <f t="shared" si="22"/>
        <v/>
      </c>
      <c r="BL62" s="131" t="str">
        <f t="shared" si="23"/>
        <v/>
      </c>
      <c r="BM62" s="131" t="str">
        <f t="shared" si="24"/>
        <v/>
      </c>
      <c r="BN62" s="131" t="str">
        <f t="shared" si="25"/>
        <v/>
      </c>
      <c r="BO62" s="131" t="str">
        <f t="shared" si="26"/>
        <v/>
      </c>
      <c r="BP62" s="131" t="str">
        <f t="shared" si="27"/>
        <v/>
      </c>
      <c r="BQ62" s="131" t="str">
        <f t="shared" si="28"/>
        <v/>
      </c>
      <c r="BR62" s="131" t="str">
        <f t="shared" si="29"/>
        <v/>
      </c>
      <c r="BS62" s="131" t="str">
        <f t="shared" si="30"/>
        <v/>
      </c>
      <c r="BT62" s="131" t="str">
        <f t="shared" si="31"/>
        <v/>
      </c>
      <c r="BU62" s="131" t="str">
        <f t="shared" si="32"/>
        <v/>
      </c>
      <c r="BV62" s="131" t="str">
        <f t="shared" si="33"/>
        <v/>
      </c>
      <c r="BW62" s="131" t="str">
        <f t="shared" si="34"/>
        <v/>
      </c>
      <c r="BX62" s="131" t="str">
        <f t="shared" si="35"/>
        <v/>
      </c>
      <c r="BY62" s="131" t="str">
        <f t="shared" si="36"/>
        <v/>
      </c>
      <c r="BZ62" s="131" t="str">
        <f t="shared" si="37"/>
        <v/>
      </c>
      <c r="CB62" s="131" t="str">
        <f t="shared" si="38"/>
        <v/>
      </c>
    </row>
    <row r="63" spans="1:80" x14ac:dyDescent="0.25">
      <c r="A63" s="190"/>
      <c r="B63" s="96">
        <v>107461</v>
      </c>
      <c r="C63" s="96" t="s">
        <v>105</v>
      </c>
      <c r="D63" s="96" t="s">
        <v>104</v>
      </c>
      <c r="E63" s="129">
        <v>10</v>
      </c>
      <c r="F63" s="156"/>
      <c r="G63" s="14"/>
      <c r="H63" s="14" t="str">
        <f>IF(F63="Yes",G63*#REF!,"")</f>
        <v/>
      </c>
      <c r="I63" s="14" t="str">
        <f t="shared" si="1"/>
        <v/>
      </c>
      <c r="J63" s="14" t="str">
        <f>IF(F63="Yes",G63*#REF!*(1+SUM(#REF!)),"")</f>
        <v/>
      </c>
      <c r="K63" s="14" t="str">
        <f>IF(F63="Yes",H63*#REF!*(1+SUM(#REF!)),"")</f>
        <v/>
      </c>
      <c r="L63" s="14" t="str">
        <f>IF(F63="Yes",I63*#REF!*(1+SUM(#REF!)),"")</f>
        <v/>
      </c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Q63" s="131" t="str">
        <f t="shared" si="2"/>
        <v/>
      </c>
      <c r="AR63" s="131" t="str">
        <f t="shared" si="3"/>
        <v/>
      </c>
      <c r="AS63" s="131" t="str">
        <f t="shared" si="4"/>
        <v/>
      </c>
      <c r="AT63" s="131" t="str">
        <f t="shared" si="5"/>
        <v/>
      </c>
      <c r="AU63" s="131" t="str">
        <f t="shared" si="6"/>
        <v/>
      </c>
      <c r="AV63" s="131" t="str">
        <f t="shared" si="7"/>
        <v/>
      </c>
      <c r="AW63" s="131" t="str">
        <f t="shared" si="8"/>
        <v/>
      </c>
      <c r="AX63" s="131" t="str">
        <f t="shared" si="9"/>
        <v/>
      </c>
      <c r="AY63" s="131" t="str">
        <f t="shared" si="10"/>
        <v/>
      </c>
      <c r="AZ63" s="131" t="str">
        <f t="shared" si="11"/>
        <v/>
      </c>
      <c r="BA63" s="131" t="str">
        <f t="shared" si="12"/>
        <v/>
      </c>
      <c r="BB63" s="131" t="str">
        <f t="shared" si="13"/>
        <v/>
      </c>
      <c r="BC63" s="131" t="str">
        <f t="shared" si="14"/>
        <v/>
      </c>
      <c r="BD63" s="131" t="str">
        <f t="shared" si="15"/>
        <v/>
      </c>
      <c r="BE63" s="131" t="str">
        <f t="shared" si="16"/>
        <v/>
      </c>
      <c r="BF63" s="131" t="str">
        <f t="shared" si="17"/>
        <v/>
      </c>
      <c r="BG63" s="131" t="str">
        <f t="shared" si="18"/>
        <v/>
      </c>
      <c r="BH63" s="131" t="str">
        <f t="shared" si="19"/>
        <v/>
      </c>
      <c r="BI63" s="131" t="str">
        <f t="shared" si="20"/>
        <v/>
      </c>
      <c r="BJ63" s="131" t="str">
        <f t="shared" si="21"/>
        <v/>
      </c>
      <c r="BK63" s="131" t="str">
        <f t="shared" si="22"/>
        <v/>
      </c>
      <c r="BL63" s="131" t="str">
        <f t="shared" si="23"/>
        <v/>
      </c>
      <c r="BM63" s="131" t="str">
        <f t="shared" si="24"/>
        <v/>
      </c>
      <c r="BN63" s="131" t="str">
        <f t="shared" si="25"/>
        <v/>
      </c>
      <c r="BO63" s="131" t="str">
        <f t="shared" si="26"/>
        <v/>
      </c>
      <c r="BP63" s="131" t="str">
        <f t="shared" si="27"/>
        <v/>
      </c>
      <c r="BQ63" s="131" t="str">
        <f t="shared" si="28"/>
        <v/>
      </c>
      <c r="BR63" s="131" t="str">
        <f t="shared" si="29"/>
        <v/>
      </c>
      <c r="BS63" s="131" t="str">
        <f t="shared" si="30"/>
        <v/>
      </c>
      <c r="BT63" s="131" t="str">
        <f t="shared" si="31"/>
        <v/>
      </c>
      <c r="BU63" s="131" t="str">
        <f t="shared" si="32"/>
        <v/>
      </c>
      <c r="BV63" s="131" t="str">
        <f t="shared" si="33"/>
        <v/>
      </c>
      <c r="BW63" s="131" t="str">
        <f t="shared" si="34"/>
        <v/>
      </c>
      <c r="BX63" s="131" t="str">
        <f t="shared" si="35"/>
        <v/>
      </c>
      <c r="BY63" s="131" t="str">
        <f t="shared" si="36"/>
        <v/>
      </c>
      <c r="BZ63" s="131" t="str">
        <f t="shared" si="37"/>
        <v/>
      </c>
      <c r="CB63" s="131" t="str">
        <f t="shared" si="38"/>
        <v/>
      </c>
    </row>
    <row r="64" spans="1:80" x14ac:dyDescent="0.25">
      <c r="A64" s="190"/>
      <c r="B64" s="96">
        <v>107462</v>
      </c>
      <c r="C64" s="96" t="s">
        <v>106</v>
      </c>
      <c r="D64" s="96" t="s">
        <v>104</v>
      </c>
      <c r="E64" s="129">
        <v>10</v>
      </c>
      <c r="F64" s="156"/>
      <c r="G64" s="14"/>
      <c r="H64" s="14" t="str">
        <f>IF(F64="Yes",G64*#REF!,"")</f>
        <v/>
      </c>
      <c r="I64" s="14" t="str">
        <f t="shared" si="1"/>
        <v/>
      </c>
      <c r="J64" s="14" t="str">
        <f>IF(F64="Yes",G64*#REF!*(1+SUM(#REF!)),"")</f>
        <v/>
      </c>
      <c r="K64" s="14" t="str">
        <f>IF(F64="Yes",H64*#REF!*(1+SUM(#REF!)),"")</f>
        <v/>
      </c>
      <c r="L64" s="14" t="str">
        <f>IF(F64="Yes",I64*#REF!*(1+SUM(#REF!)),"")</f>
        <v/>
      </c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Q64" s="131" t="str">
        <f t="shared" si="2"/>
        <v/>
      </c>
      <c r="AR64" s="131" t="str">
        <f t="shared" si="3"/>
        <v/>
      </c>
      <c r="AS64" s="131" t="str">
        <f t="shared" si="4"/>
        <v/>
      </c>
      <c r="AT64" s="131" t="str">
        <f t="shared" si="5"/>
        <v/>
      </c>
      <c r="AU64" s="131" t="str">
        <f t="shared" si="6"/>
        <v/>
      </c>
      <c r="AV64" s="131" t="str">
        <f t="shared" si="7"/>
        <v/>
      </c>
      <c r="AW64" s="131" t="str">
        <f t="shared" si="8"/>
        <v/>
      </c>
      <c r="AX64" s="131" t="str">
        <f t="shared" si="9"/>
        <v/>
      </c>
      <c r="AY64" s="131" t="str">
        <f t="shared" si="10"/>
        <v/>
      </c>
      <c r="AZ64" s="131" t="str">
        <f t="shared" si="11"/>
        <v/>
      </c>
      <c r="BA64" s="131" t="str">
        <f t="shared" si="12"/>
        <v/>
      </c>
      <c r="BB64" s="131" t="str">
        <f t="shared" si="13"/>
        <v/>
      </c>
      <c r="BC64" s="131" t="str">
        <f t="shared" si="14"/>
        <v/>
      </c>
      <c r="BD64" s="131" t="str">
        <f t="shared" si="15"/>
        <v/>
      </c>
      <c r="BE64" s="131" t="str">
        <f t="shared" si="16"/>
        <v/>
      </c>
      <c r="BF64" s="131" t="str">
        <f t="shared" si="17"/>
        <v/>
      </c>
      <c r="BG64" s="131" t="str">
        <f t="shared" si="18"/>
        <v/>
      </c>
      <c r="BH64" s="131" t="str">
        <f t="shared" si="19"/>
        <v/>
      </c>
      <c r="BI64" s="131" t="str">
        <f t="shared" si="20"/>
        <v/>
      </c>
      <c r="BJ64" s="131" t="str">
        <f t="shared" si="21"/>
        <v/>
      </c>
      <c r="BK64" s="131" t="str">
        <f t="shared" si="22"/>
        <v/>
      </c>
      <c r="BL64" s="131" t="str">
        <f t="shared" si="23"/>
        <v/>
      </c>
      <c r="BM64" s="131" t="str">
        <f t="shared" si="24"/>
        <v/>
      </c>
      <c r="BN64" s="131" t="str">
        <f t="shared" si="25"/>
        <v/>
      </c>
      <c r="BO64" s="131" t="str">
        <f t="shared" si="26"/>
        <v/>
      </c>
      <c r="BP64" s="131" t="str">
        <f t="shared" si="27"/>
        <v/>
      </c>
      <c r="BQ64" s="131" t="str">
        <f t="shared" si="28"/>
        <v/>
      </c>
      <c r="BR64" s="131" t="str">
        <f t="shared" si="29"/>
        <v/>
      </c>
      <c r="BS64" s="131" t="str">
        <f t="shared" si="30"/>
        <v/>
      </c>
      <c r="BT64" s="131" t="str">
        <f t="shared" si="31"/>
        <v/>
      </c>
      <c r="BU64" s="131" t="str">
        <f t="shared" si="32"/>
        <v/>
      </c>
      <c r="BV64" s="131" t="str">
        <f t="shared" si="33"/>
        <v/>
      </c>
      <c r="BW64" s="131" t="str">
        <f t="shared" si="34"/>
        <v/>
      </c>
      <c r="BX64" s="131" t="str">
        <f t="shared" si="35"/>
        <v/>
      </c>
      <c r="BY64" s="131" t="str">
        <f t="shared" si="36"/>
        <v/>
      </c>
      <c r="BZ64" s="131" t="str">
        <f t="shared" si="37"/>
        <v/>
      </c>
      <c r="CB64" s="131" t="str">
        <f t="shared" si="38"/>
        <v/>
      </c>
    </row>
    <row r="65" spans="1:80" x14ac:dyDescent="0.25">
      <c r="A65" s="190"/>
      <c r="B65" s="96">
        <v>990210</v>
      </c>
      <c r="C65" s="96" t="s">
        <v>107</v>
      </c>
      <c r="D65" s="96" t="s">
        <v>108</v>
      </c>
      <c r="E65" s="129">
        <v>1</v>
      </c>
      <c r="F65" s="156"/>
      <c r="G65" s="14"/>
      <c r="H65" s="14" t="str">
        <f>IF(F65="Yes",G65*#REF!,"")</f>
        <v/>
      </c>
      <c r="I65" s="14" t="str">
        <f t="shared" si="1"/>
        <v/>
      </c>
      <c r="J65" s="14" t="str">
        <f>IF(F65="Yes",G65*#REF!*(1+SUM(#REF!)),"")</f>
        <v/>
      </c>
      <c r="K65" s="14" t="str">
        <f>IF(F65="Yes",H65*#REF!*(1+SUM(#REF!)),"")</f>
        <v/>
      </c>
      <c r="L65" s="14" t="str">
        <f>IF(F65="Yes",I65*#REF!*(1+SUM(#REF!)),"")</f>
        <v/>
      </c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Q65" s="131" t="str">
        <f t="shared" si="2"/>
        <v/>
      </c>
      <c r="AR65" s="131" t="str">
        <f t="shared" si="3"/>
        <v/>
      </c>
      <c r="AS65" s="131" t="str">
        <f t="shared" si="4"/>
        <v/>
      </c>
      <c r="AT65" s="131" t="str">
        <f t="shared" si="5"/>
        <v/>
      </c>
      <c r="AU65" s="131" t="str">
        <f t="shared" si="6"/>
        <v/>
      </c>
      <c r="AV65" s="131" t="str">
        <f t="shared" si="7"/>
        <v/>
      </c>
      <c r="AW65" s="131" t="str">
        <f t="shared" si="8"/>
        <v/>
      </c>
      <c r="AX65" s="131" t="str">
        <f t="shared" si="9"/>
        <v/>
      </c>
      <c r="AY65" s="131" t="str">
        <f t="shared" si="10"/>
        <v/>
      </c>
      <c r="AZ65" s="131" t="str">
        <f t="shared" si="11"/>
        <v/>
      </c>
      <c r="BA65" s="131" t="str">
        <f t="shared" si="12"/>
        <v/>
      </c>
      <c r="BB65" s="131" t="str">
        <f t="shared" si="13"/>
        <v/>
      </c>
      <c r="BC65" s="131" t="str">
        <f t="shared" si="14"/>
        <v/>
      </c>
      <c r="BD65" s="131" t="str">
        <f t="shared" si="15"/>
        <v/>
      </c>
      <c r="BE65" s="131" t="str">
        <f t="shared" si="16"/>
        <v/>
      </c>
      <c r="BF65" s="131" t="str">
        <f t="shared" si="17"/>
        <v/>
      </c>
      <c r="BG65" s="131" t="str">
        <f t="shared" si="18"/>
        <v/>
      </c>
      <c r="BH65" s="131" t="str">
        <f t="shared" si="19"/>
        <v/>
      </c>
      <c r="BI65" s="131" t="str">
        <f t="shared" si="20"/>
        <v/>
      </c>
      <c r="BJ65" s="131" t="str">
        <f t="shared" si="21"/>
        <v/>
      </c>
      <c r="BK65" s="131" t="str">
        <f t="shared" si="22"/>
        <v/>
      </c>
      <c r="BL65" s="131" t="str">
        <f t="shared" si="23"/>
        <v/>
      </c>
      <c r="BM65" s="131" t="str">
        <f t="shared" si="24"/>
        <v/>
      </c>
      <c r="BN65" s="131" t="str">
        <f t="shared" si="25"/>
        <v/>
      </c>
      <c r="BO65" s="131" t="str">
        <f t="shared" si="26"/>
        <v/>
      </c>
      <c r="BP65" s="131" t="str">
        <f t="shared" si="27"/>
        <v/>
      </c>
      <c r="BQ65" s="131" t="str">
        <f t="shared" si="28"/>
        <v/>
      </c>
      <c r="BR65" s="131" t="str">
        <f t="shared" si="29"/>
        <v/>
      </c>
      <c r="BS65" s="131" t="str">
        <f t="shared" si="30"/>
        <v/>
      </c>
      <c r="BT65" s="131" t="str">
        <f t="shared" si="31"/>
        <v/>
      </c>
      <c r="BU65" s="131" t="str">
        <f t="shared" si="32"/>
        <v/>
      </c>
      <c r="BV65" s="131" t="str">
        <f t="shared" si="33"/>
        <v/>
      </c>
      <c r="BW65" s="131" t="str">
        <f t="shared" si="34"/>
        <v/>
      </c>
      <c r="BX65" s="131" t="str">
        <f t="shared" si="35"/>
        <v/>
      </c>
      <c r="BY65" s="131" t="str">
        <f t="shared" si="36"/>
        <v/>
      </c>
      <c r="BZ65" s="131" t="str">
        <f t="shared" si="37"/>
        <v/>
      </c>
      <c r="CB65" s="131" t="str">
        <f t="shared" si="38"/>
        <v/>
      </c>
    </row>
    <row r="66" spans="1:80" x14ac:dyDescent="0.25">
      <c r="A66" s="190"/>
      <c r="B66" s="96">
        <v>103223</v>
      </c>
      <c r="C66" s="96" t="s">
        <v>109</v>
      </c>
      <c r="D66" s="96" t="s">
        <v>110</v>
      </c>
      <c r="E66" s="129">
        <v>100</v>
      </c>
      <c r="F66" s="156"/>
      <c r="G66" s="14"/>
      <c r="H66" s="14" t="str">
        <f>IF(F66="Yes",G66*#REF!,"")</f>
        <v/>
      </c>
      <c r="I66" s="14" t="str">
        <f t="shared" si="1"/>
        <v/>
      </c>
      <c r="J66" s="14" t="str">
        <f>IF(F66="Yes",G66*#REF!*(1+SUM(#REF!)),"")</f>
        <v/>
      </c>
      <c r="K66" s="14" t="str">
        <f>IF(F66="Yes",H66*#REF!*(1+SUM(#REF!)),"")</f>
        <v/>
      </c>
      <c r="L66" s="14" t="str">
        <f>IF(F66="Yes",I66*#REF!*(1+SUM(#REF!)),"")</f>
        <v/>
      </c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Q66" s="131" t="str">
        <f t="shared" si="2"/>
        <v/>
      </c>
      <c r="AR66" s="131" t="str">
        <f t="shared" si="3"/>
        <v/>
      </c>
      <c r="AS66" s="131" t="str">
        <f t="shared" si="4"/>
        <v/>
      </c>
      <c r="AT66" s="131" t="str">
        <f t="shared" si="5"/>
        <v/>
      </c>
      <c r="AU66" s="131" t="str">
        <f t="shared" si="6"/>
        <v/>
      </c>
      <c r="AV66" s="131" t="str">
        <f t="shared" si="7"/>
        <v/>
      </c>
      <c r="AW66" s="131" t="str">
        <f t="shared" si="8"/>
        <v/>
      </c>
      <c r="AX66" s="131" t="str">
        <f t="shared" si="9"/>
        <v/>
      </c>
      <c r="AY66" s="131" t="str">
        <f t="shared" si="10"/>
        <v/>
      </c>
      <c r="AZ66" s="131" t="str">
        <f t="shared" si="11"/>
        <v/>
      </c>
      <c r="BA66" s="131" t="str">
        <f t="shared" si="12"/>
        <v/>
      </c>
      <c r="BB66" s="131" t="str">
        <f t="shared" si="13"/>
        <v/>
      </c>
      <c r="BC66" s="131" t="str">
        <f t="shared" si="14"/>
        <v/>
      </c>
      <c r="BD66" s="131" t="str">
        <f t="shared" si="15"/>
        <v/>
      </c>
      <c r="BE66" s="131" t="str">
        <f t="shared" si="16"/>
        <v/>
      </c>
      <c r="BF66" s="131" t="str">
        <f t="shared" si="17"/>
        <v/>
      </c>
      <c r="BG66" s="131" t="str">
        <f t="shared" si="18"/>
        <v/>
      </c>
      <c r="BH66" s="131" t="str">
        <f t="shared" si="19"/>
        <v/>
      </c>
      <c r="BI66" s="131" t="str">
        <f t="shared" si="20"/>
        <v/>
      </c>
      <c r="BJ66" s="131" t="str">
        <f t="shared" si="21"/>
        <v/>
      </c>
      <c r="BK66" s="131" t="str">
        <f t="shared" si="22"/>
        <v/>
      </c>
      <c r="BL66" s="131" t="str">
        <f t="shared" si="23"/>
        <v/>
      </c>
      <c r="BM66" s="131" t="str">
        <f t="shared" si="24"/>
        <v/>
      </c>
      <c r="BN66" s="131" t="str">
        <f t="shared" si="25"/>
        <v/>
      </c>
      <c r="BO66" s="131" t="str">
        <f t="shared" si="26"/>
        <v/>
      </c>
      <c r="BP66" s="131" t="str">
        <f t="shared" si="27"/>
        <v/>
      </c>
      <c r="BQ66" s="131" t="str">
        <f t="shared" si="28"/>
        <v/>
      </c>
      <c r="BR66" s="131" t="str">
        <f t="shared" si="29"/>
        <v/>
      </c>
      <c r="BS66" s="131" t="str">
        <f t="shared" si="30"/>
        <v/>
      </c>
      <c r="BT66" s="131" t="str">
        <f t="shared" si="31"/>
        <v/>
      </c>
      <c r="BU66" s="131" t="str">
        <f t="shared" si="32"/>
        <v/>
      </c>
      <c r="BV66" s="131" t="str">
        <f t="shared" si="33"/>
        <v/>
      </c>
      <c r="BW66" s="131" t="str">
        <f t="shared" si="34"/>
        <v/>
      </c>
      <c r="BX66" s="131" t="str">
        <f t="shared" si="35"/>
        <v/>
      </c>
      <c r="BY66" s="131" t="str">
        <f t="shared" si="36"/>
        <v/>
      </c>
      <c r="BZ66" s="131" t="str">
        <f t="shared" si="37"/>
        <v/>
      </c>
      <c r="CB66" s="131" t="str">
        <f t="shared" si="38"/>
        <v/>
      </c>
    </row>
    <row r="67" spans="1:80" x14ac:dyDescent="0.25">
      <c r="A67" s="190"/>
      <c r="B67" s="96">
        <v>104922</v>
      </c>
      <c r="C67" s="96" t="s">
        <v>111</v>
      </c>
      <c r="D67" s="96" t="s">
        <v>112</v>
      </c>
      <c r="E67" s="129">
        <v>100</v>
      </c>
      <c r="F67" s="156"/>
      <c r="G67" s="14"/>
      <c r="H67" s="14" t="str">
        <f>IF(F67="Yes",G67*#REF!,"")</f>
        <v/>
      </c>
      <c r="I67" s="14" t="str">
        <f t="shared" si="1"/>
        <v/>
      </c>
      <c r="J67" s="14" t="str">
        <f>IF(F67="Yes",G67*#REF!*(1+SUM(#REF!)),"")</f>
        <v/>
      </c>
      <c r="K67" s="14" t="str">
        <f>IF(F67="Yes",H67*#REF!*(1+SUM(#REF!)),"")</f>
        <v/>
      </c>
      <c r="L67" s="14" t="str">
        <f>IF(F67="Yes",I67*#REF!*(1+SUM(#REF!)),"")</f>
        <v/>
      </c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Q67" s="131" t="str">
        <f t="shared" si="2"/>
        <v/>
      </c>
      <c r="AR67" s="131" t="str">
        <f t="shared" si="3"/>
        <v/>
      </c>
      <c r="AS67" s="131" t="str">
        <f t="shared" si="4"/>
        <v/>
      </c>
      <c r="AT67" s="131" t="str">
        <f t="shared" si="5"/>
        <v/>
      </c>
      <c r="AU67" s="131" t="str">
        <f t="shared" si="6"/>
        <v/>
      </c>
      <c r="AV67" s="131" t="str">
        <f t="shared" si="7"/>
        <v/>
      </c>
      <c r="AW67" s="131" t="str">
        <f t="shared" si="8"/>
        <v/>
      </c>
      <c r="AX67" s="131" t="str">
        <f t="shared" si="9"/>
        <v/>
      </c>
      <c r="AY67" s="131" t="str">
        <f t="shared" si="10"/>
        <v/>
      </c>
      <c r="AZ67" s="131" t="str">
        <f t="shared" si="11"/>
        <v/>
      </c>
      <c r="BA67" s="131" t="str">
        <f t="shared" si="12"/>
        <v/>
      </c>
      <c r="BB67" s="131" t="str">
        <f t="shared" si="13"/>
        <v/>
      </c>
      <c r="BC67" s="131" t="str">
        <f t="shared" si="14"/>
        <v/>
      </c>
      <c r="BD67" s="131" t="str">
        <f t="shared" si="15"/>
        <v/>
      </c>
      <c r="BE67" s="131" t="str">
        <f t="shared" si="16"/>
        <v/>
      </c>
      <c r="BF67" s="131" t="str">
        <f t="shared" si="17"/>
        <v/>
      </c>
      <c r="BG67" s="131" t="str">
        <f t="shared" si="18"/>
        <v/>
      </c>
      <c r="BH67" s="131" t="str">
        <f t="shared" si="19"/>
        <v/>
      </c>
      <c r="BI67" s="131" t="str">
        <f t="shared" si="20"/>
        <v/>
      </c>
      <c r="BJ67" s="131" t="str">
        <f t="shared" si="21"/>
        <v/>
      </c>
      <c r="BK67" s="131" t="str">
        <f t="shared" si="22"/>
        <v/>
      </c>
      <c r="BL67" s="131" t="str">
        <f t="shared" si="23"/>
        <v/>
      </c>
      <c r="BM67" s="131" t="str">
        <f t="shared" si="24"/>
        <v/>
      </c>
      <c r="BN67" s="131" t="str">
        <f t="shared" si="25"/>
        <v/>
      </c>
      <c r="BO67" s="131" t="str">
        <f t="shared" si="26"/>
        <v/>
      </c>
      <c r="BP67" s="131" t="str">
        <f t="shared" si="27"/>
        <v/>
      </c>
      <c r="BQ67" s="131" t="str">
        <f t="shared" si="28"/>
        <v/>
      </c>
      <c r="BR67" s="131" t="str">
        <f t="shared" si="29"/>
        <v/>
      </c>
      <c r="BS67" s="131" t="str">
        <f t="shared" si="30"/>
        <v/>
      </c>
      <c r="BT67" s="131" t="str">
        <f t="shared" si="31"/>
        <v/>
      </c>
      <c r="BU67" s="131" t="str">
        <f t="shared" si="32"/>
        <v/>
      </c>
      <c r="BV67" s="131" t="str">
        <f t="shared" si="33"/>
        <v/>
      </c>
      <c r="BW67" s="131" t="str">
        <f t="shared" si="34"/>
        <v/>
      </c>
      <c r="BX67" s="131" t="str">
        <f t="shared" si="35"/>
        <v/>
      </c>
      <c r="BY67" s="131" t="str">
        <f t="shared" si="36"/>
        <v/>
      </c>
      <c r="BZ67" s="131" t="str">
        <f t="shared" si="37"/>
        <v/>
      </c>
      <c r="CB67" s="131" t="str">
        <f t="shared" si="38"/>
        <v/>
      </c>
    </row>
    <row r="68" spans="1:80" x14ac:dyDescent="0.25">
      <c r="A68" s="190"/>
      <c r="B68" s="96">
        <v>107036</v>
      </c>
      <c r="C68" s="96" t="s">
        <v>113</v>
      </c>
      <c r="D68" s="96" t="s">
        <v>114</v>
      </c>
      <c r="E68" s="129">
        <v>100</v>
      </c>
      <c r="F68" s="156"/>
      <c r="G68" s="14"/>
      <c r="H68" s="14" t="str">
        <f>IF(F68="Yes",G68*#REF!,"")</f>
        <v/>
      </c>
      <c r="I68" s="14" t="str">
        <f t="shared" si="1"/>
        <v/>
      </c>
      <c r="J68" s="14" t="str">
        <f>IF(F68="Yes",G68*#REF!*(1+SUM(#REF!)),"")</f>
        <v/>
      </c>
      <c r="K68" s="14" t="str">
        <f>IF(F68="Yes",H68*#REF!*(1+SUM(#REF!)),"")</f>
        <v/>
      </c>
      <c r="L68" s="14" t="str">
        <f>IF(F68="Yes",I68*#REF!*(1+SUM(#REF!)),"")</f>
        <v/>
      </c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Q68" s="131" t="str">
        <f t="shared" si="2"/>
        <v/>
      </c>
      <c r="AR68" s="131" t="str">
        <f t="shared" si="3"/>
        <v/>
      </c>
      <c r="AS68" s="131" t="str">
        <f t="shared" si="4"/>
        <v/>
      </c>
      <c r="AT68" s="131" t="str">
        <f t="shared" si="5"/>
        <v/>
      </c>
      <c r="AU68" s="131" t="str">
        <f t="shared" si="6"/>
        <v/>
      </c>
      <c r="AV68" s="131" t="str">
        <f t="shared" si="7"/>
        <v/>
      </c>
      <c r="AW68" s="131" t="str">
        <f t="shared" si="8"/>
        <v/>
      </c>
      <c r="AX68" s="131" t="str">
        <f t="shared" si="9"/>
        <v/>
      </c>
      <c r="AY68" s="131" t="str">
        <f t="shared" si="10"/>
        <v/>
      </c>
      <c r="AZ68" s="131" t="str">
        <f t="shared" si="11"/>
        <v/>
      </c>
      <c r="BA68" s="131" t="str">
        <f t="shared" si="12"/>
        <v/>
      </c>
      <c r="BB68" s="131" t="str">
        <f t="shared" si="13"/>
        <v/>
      </c>
      <c r="BC68" s="131" t="str">
        <f t="shared" si="14"/>
        <v/>
      </c>
      <c r="BD68" s="131" t="str">
        <f t="shared" si="15"/>
        <v/>
      </c>
      <c r="BE68" s="131" t="str">
        <f t="shared" si="16"/>
        <v/>
      </c>
      <c r="BF68" s="131" t="str">
        <f t="shared" si="17"/>
        <v/>
      </c>
      <c r="BG68" s="131" t="str">
        <f t="shared" si="18"/>
        <v/>
      </c>
      <c r="BH68" s="131" t="str">
        <f t="shared" si="19"/>
        <v/>
      </c>
      <c r="BI68" s="131" t="str">
        <f t="shared" si="20"/>
        <v/>
      </c>
      <c r="BJ68" s="131" t="str">
        <f t="shared" si="21"/>
        <v/>
      </c>
      <c r="BK68" s="131" t="str">
        <f t="shared" si="22"/>
        <v/>
      </c>
      <c r="BL68" s="131" t="str">
        <f t="shared" si="23"/>
        <v/>
      </c>
      <c r="BM68" s="131" t="str">
        <f t="shared" si="24"/>
        <v/>
      </c>
      <c r="BN68" s="131" t="str">
        <f t="shared" si="25"/>
        <v/>
      </c>
      <c r="BO68" s="131" t="str">
        <f t="shared" si="26"/>
        <v/>
      </c>
      <c r="BP68" s="131" t="str">
        <f t="shared" si="27"/>
        <v/>
      </c>
      <c r="BQ68" s="131" t="str">
        <f t="shared" si="28"/>
        <v/>
      </c>
      <c r="BR68" s="131" t="str">
        <f t="shared" si="29"/>
        <v/>
      </c>
      <c r="BS68" s="131" t="str">
        <f t="shared" si="30"/>
        <v/>
      </c>
      <c r="BT68" s="131" t="str">
        <f t="shared" si="31"/>
        <v/>
      </c>
      <c r="BU68" s="131" t="str">
        <f t="shared" si="32"/>
        <v/>
      </c>
      <c r="BV68" s="131" t="str">
        <f t="shared" si="33"/>
        <v/>
      </c>
      <c r="BW68" s="131" t="str">
        <f t="shared" si="34"/>
        <v/>
      </c>
      <c r="BX68" s="131" t="str">
        <f t="shared" si="35"/>
        <v/>
      </c>
      <c r="BY68" s="131" t="str">
        <f t="shared" si="36"/>
        <v/>
      </c>
      <c r="BZ68" s="131" t="str">
        <f t="shared" si="37"/>
        <v/>
      </c>
      <c r="CB68" s="131" t="str">
        <f t="shared" si="38"/>
        <v/>
      </c>
    </row>
    <row r="69" spans="1:80" x14ac:dyDescent="0.25">
      <c r="A69" s="190"/>
      <c r="B69" s="96">
        <v>104854</v>
      </c>
      <c r="C69" s="96" t="s">
        <v>115</v>
      </c>
      <c r="D69" s="96" t="s">
        <v>114</v>
      </c>
      <c r="E69" s="129">
        <v>400</v>
      </c>
      <c r="F69" s="156"/>
      <c r="G69" s="14"/>
      <c r="H69" s="14" t="str">
        <f>IF(F69="Yes",G69*#REF!,"")</f>
        <v/>
      </c>
      <c r="I69" s="14" t="str">
        <f t="shared" si="1"/>
        <v/>
      </c>
      <c r="J69" s="14" t="str">
        <f>IF(F69="Yes",G69*#REF!*(1+SUM(#REF!)),"")</f>
        <v/>
      </c>
      <c r="K69" s="14" t="str">
        <f>IF(F69="Yes",H69*#REF!*(1+SUM(#REF!)),"")</f>
        <v/>
      </c>
      <c r="L69" s="14" t="str">
        <f>IF(F69="Yes",I69*#REF!*(1+SUM(#REF!)),"")</f>
        <v/>
      </c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Q69" s="131" t="str">
        <f t="shared" si="2"/>
        <v/>
      </c>
      <c r="AR69" s="131" t="str">
        <f t="shared" si="3"/>
        <v/>
      </c>
      <c r="AS69" s="131" t="str">
        <f t="shared" si="4"/>
        <v/>
      </c>
      <c r="AT69" s="131" t="str">
        <f t="shared" si="5"/>
        <v/>
      </c>
      <c r="AU69" s="131" t="str">
        <f t="shared" si="6"/>
        <v/>
      </c>
      <c r="AV69" s="131" t="str">
        <f t="shared" si="7"/>
        <v/>
      </c>
      <c r="AW69" s="131" t="str">
        <f t="shared" si="8"/>
        <v/>
      </c>
      <c r="AX69" s="131" t="str">
        <f t="shared" si="9"/>
        <v/>
      </c>
      <c r="AY69" s="131" t="str">
        <f t="shared" si="10"/>
        <v/>
      </c>
      <c r="AZ69" s="131" t="str">
        <f t="shared" si="11"/>
        <v/>
      </c>
      <c r="BA69" s="131" t="str">
        <f t="shared" si="12"/>
        <v/>
      </c>
      <c r="BB69" s="131" t="str">
        <f t="shared" si="13"/>
        <v/>
      </c>
      <c r="BC69" s="131" t="str">
        <f t="shared" si="14"/>
        <v/>
      </c>
      <c r="BD69" s="131" t="str">
        <f t="shared" si="15"/>
        <v/>
      </c>
      <c r="BE69" s="131" t="str">
        <f t="shared" si="16"/>
        <v/>
      </c>
      <c r="BF69" s="131" t="str">
        <f t="shared" si="17"/>
        <v/>
      </c>
      <c r="BG69" s="131" t="str">
        <f t="shared" si="18"/>
        <v/>
      </c>
      <c r="BH69" s="131" t="str">
        <f t="shared" si="19"/>
        <v/>
      </c>
      <c r="BI69" s="131" t="str">
        <f t="shared" si="20"/>
        <v/>
      </c>
      <c r="BJ69" s="131" t="str">
        <f t="shared" si="21"/>
        <v/>
      </c>
      <c r="BK69" s="131" t="str">
        <f t="shared" si="22"/>
        <v/>
      </c>
      <c r="BL69" s="131" t="str">
        <f t="shared" si="23"/>
        <v/>
      </c>
      <c r="BM69" s="131" t="str">
        <f t="shared" si="24"/>
        <v/>
      </c>
      <c r="BN69" s="131" t="str">
        <f t="shared" si="25"/>
        <v/>
      </c>
      <c r="BO69" s="131" t="str">
        <f t="shared" si="26"/>
        <v/>
      </c>
      <c r="BP69" s="131" t="str">
        <f t="shared" si="27"/>
        <v/>
      </c>
      <c r="BQ69" s="131" t="str">
        <f t="shared" si="28"/>
        <v/>
      </c>
      <c r="BR69" s="131" t="str">
        <f t="shared" si="29"/>
        <v/>
      </c>
      <c r="BS69" s="131" t="str">
        <f t="shared" si="30"/>
        <v/>
      </c>
      <c r="BT69" s="131" t="str">
        <f t="shared" si="31"/>
        <v/>
      </c>
      <c r="BU69" s="131" t="str">
        <f t="shared" si="32"/>
        <v/>
      </c>
      <c r="BV69" s="131" t="str">
        <f t="shared" si="33"/>
        <v/>
      </c>
      <c r="BW69" s="131" t="str">
        <f t="shared" si="34"/>
        <v/>
      </c>
      <c r="BX69" s="131" t="str">
        <f t="shared" si="35"/>
        <v/>
      </c>
      <c r="BY69" s="131" t="str">
        <f t="shared" si="36"/>
        <v/>
      </c>
      <c r="BZ69" s="131" t="str">
        <f t="shared" si="37"/>
        <v/>
      </c>
      <c r="CB69" s="131" t="str">
        <f t="shared" si="38"/>
        <v/>
      </c>
    </row>
    <row r="70" spans="1:80" x14ac:dyDescent="0.25">
      <c r="A70" s="190"/>
      <c r="B70" s="96">
        <v>106984</v>
      </c>
      <c r="C70" s="96" t="s">
        <v>116</v>
      </c>
      <c r="D70" s="96" t="s">
        <v>114</v>
      </c>
      <c r="E70" s="129">
        <v>100</v>
      </c>
      <c r="F70" s="156"/>
      <c r="G70" s="14"/>
      <c r="H70" s="14" t="str">
        <f>IF(F70="Yes",G70*#REF!,"")</f>
        <v/>
      </c>
      <c r="I70" s="14" t="str">
        <f t="shared" si="1"/>
        <v/>
      </c>
      <c r="J70" s="14" t="str">
        <f>IF(F70="Yes",G70*#REF!*(1+SUM(#REF!)),"")</f>
        <v/>
      </c>
      <c r="K70" s="14" t="str">
        <f>IF(F70="Yes",H70*#REF!*(1+SUM(#REF!)),"")</f>
        <v/>
      </c>
      <c r="L70" s="14" t="str">
        <f>IF(F70="Yes",I70*#REF!*(1+SUM(#REF!)),"")</f>
        <v/>
      </c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Q70" s="131" t="str">
        <f t="shared" si="2"/>
        <v/>
      </c>
      <c r="AR70" s="131" t="str">
        <f t="shared" si="3"/>
        <v/>
      </c>
      <c r="AS70" s="131" t="str">
        <f t="shared" si="4"/>
        <v/>
      </c>
      <c r="AT70" s="131" t="str">
        <f t="shared" si="5"/>
        <v/>
      </c>
      <c r="AU70" s="131" t="str">
        <f t="shared" si="6"/>
        <v/>
      </c>
      <c r="AV70" s="131" t="str">
        <f t="shared" si="7"/>
        <v/>
      </c>
      <c r="AW70" s="131" t="str">
        <f t="shared" si="8"/>
        <v/>
      </c>
      <c r="AX70" s="131" t="str">
        <f t="shared" si="9"/>
        <v/>
      </c>
      <c r="AY70" s="131" t="str">
        <f t="shared" si="10"/>
        <v/>
      </c>
      <c r="AZ70" s="131" t="str">
        <f t="shared" si="11"/>
        <v/>
      </c>
      <c r="BA70" s="131" t="str">
        <f t="shared" si="12"/>
        <v/>
      </c>
      <c r="BB70" s="131" t="str">
        <f t="shared" si="13"/>
        <v/>
      </c>
      <c r="BC70" s="131" t="str">
        <f t="shared" si="14"/>
        <v/>
      </c>
      <c r="BD70" s="131" t="str">
        <f t="shared" si="15"/>
        <v/>
      </c>
      <c r="BE70" s="131" t="str">
        <f t="shared" si="16"/>
        <v/>
      </c>
      <c r="BF70" s="131" t="str">
        <f t="shared" si="17"/>
        <v/>
      </c>
      <c r="BG70" s="131" t="str">
        <f t="shared" si="18"/>
        <v/>
      </c>
      <c r="BH70" s="131" t="str">
        <f t="shared" si="19"/>
        <v/>
      </c>
      <c r="BI70" s="131" t="str">
        <f t="shared" si="20"/>
        <v/>
      </c>
      <c r="BJ70" s="131" t="str">
        <f t="shared" si="21"/>
        <v/>
      </c>
      <c r="BK70" s="131" t="str">
        <f t="shared" si="22"/>
        <v/>
      </c>
      <c r="BL70" s="131" t="str">
        <f t="shared" si="23"/>
        <v/>
      </c>
      <c r="BM70" s="131" t="str">
        <f t="shared" si="24"/>
        <v/>
      </c>
      <c r="BN70" s="131" t="str">
        <f t="shared" si="25"/>
        <v/>
      </c>
      <c r="BO70" s="131" t="str">
        <f t="shared" si="26"/>
        <v/>
      </c>
      <c r="BP70" s="131" t="str">
        <f t="shared" si="27"/>
        <v/>
      </c>
      <c r="BQ70" s="131" t="str">
        <f t="shared" si="28"/>
        <v/>
      </c>
      <c r="BR70" s="131" t="str">
        <f t="shared" si="29"/>
        <v/>
      </c>
      <c r="BS70" s="131" t="str">
        <f t="shared" si="30"/>
        <v/>
      </c>
      <c r="BT70" s="131" t="str">
        <f t="shared" si="31"/>
        <v/>
      </c>
      <c r="BU70" s="131" t="str">
        <f t="shared" si="32"/>
        <v/>
      </c>
      <c r="BV70" s="131" t="str">
        <f t="shared" si="33"/>
        <v/>
      </c>
      <c r="BW70" s="131" t="str">
        <f t="shared" si="34"/>
        <v/>
      </c>
      <c r="BX70" s="131" t="str">
        <f t="shared" si="35"/>
        <v/>
      </c>
      <c r="BY70" s="131" t="str">
        <f t="shared" si="36"/>
        <v/>
      </c>
      <c r="BZ70" s="131" t="str">
        <f t="shared" si="37"/>
        <v/>
      </c>
      <c r="CB70" s="131" t="str">
        <f t="shared" si="38"/>
        <v/>
      </c>
    </row>
    <row r="71" spans="1:80" x14ac:dyDescent="0.25">
      <c r="A71" s="190"/>
      <c r="B71" s="96">
        <v>104849</v>
      </c>
      <c r="C71" s="96" t="s">
        <v>117</v>
      </c>
      <c r="D71" s="96" t="s">
        <v>114</v>
      </c>
      <c r="E71" s="129">
        <v>400</v>
      </c>
      <c r="F71" s="156"/>
      <c r="G71" s="14"/>
      <c r="H71" s="14" t="str">
        <f>IF(F71="Yes",G71*#REF!,"")</f>
        <v/>
      </c>
      <c r="I71" s="14" t="str">
        <f t="shared" si="1"/>
        <v/>
      </c>
      <c r="J71" s="14" t="str">
        <f>IF(F71="Yes",G71*#REF!*(1+SUM(#REF!)),"")</f>
        <v/>
      </c>
      <c r="K71" s="14" t="str">
        <f>IF(F71="Yes",H71*#REF!*(1+SUM(#REF!)),"")</f>
        <v/>
      </c>
      <c r="L71" s="14" t="str">
        <f>IF(F71="Yes",I71*#REF!*(1+SUM(#REF!)),"")</f>
        <v/>
      </c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Q71" s="131" t="str">
        <f t="shared" si="2"/>
        <v/>
      </c>
      <c r="AR71" s="131" t="str">
        <f t="shared" si="3"/>
        <v/>
      </c>
      <c r="AS71" s="131" t="str">
        <f t="shared" si="4"/>
        <v/>
      </c>
      <c r="AT71" s="131" t="str">
        <f t="shared" si="5"/>
        <v/>
      </c>
      <c r="AU71" s="131" t="str">
        <f t="shared" si="6"/>
        <v/>
      </c>
      <c r="AV71" s="131" t="str">
        <f t="shared" si="7"/>
        <v/>
      </c>
      <c r="AW71" s="131" t="str">
        <f t="shared" si="8"/>
        <v/>
      </c>
      <c r="AX71" s="131" t="str">
        <f t="shared" si="9"/>
        <v/>
      </c>
      <c r="AY71" s="131" t="str">
        <f t="shared" si="10"/>
        <v/>
      </c>
      <c r="AZ71" s="131" t="str">
        <f t="shared" si="11"/>
        <v/>
      </c>
      <c r="BA71" s="131" t="str">
        <f t="shared" si="12"/>
        <v/>
      </c>
      <c r="BB71" s="131" t="str">
        <f t="shared" si="13"/>
        <v/>
      </c>
      <c r="BC71" s="131" t="str">
        <f t="shared" si="14"/>
        <v/>
      </c>
      <c r="BD71" s="131" t="str">
        <f t="shared" si="15"/>
        <v/>
      </c>
      <c r="BE71" s="131" t="str">
        <f t="shared" si="16"/>
        <v/>
      </c>
      <c r="BF71" s="131" t="str">
        <f t="shared" si="17"/>
        <v/>
      </c>
      <c r="BG71" s="131" t="str">
        <f t="shared" si="18"/>
        <v/>
      </c>
      <c r="BH71" s="131" t="str">
        <f t="shared" si="19"/>
        <v/>
      </c>
      <c r="BI71" s="131" t="str">
        <f t="shared" si="20"/>
        <v/>
      </c>
      <c r="BJ71" s="131" t="str">
        <f t="shared" si="21"/>
        <v/>
      </c>
      <c r="BK71" s="131" t="str">
        <f t="shared" si="22"/>
        <v/>
      </c>
      <c r="BL71" s="131" t="str">
        <f t="shared" si="23"/>
        <v/>
      </c>
      <c r="BM71" s="131" t="str">
        <f t="shared" si="24"/>
        <v/>
      </c>
      <c r="BN71" s="131" t="str">
        <f t="shared" si="25"/>
        <v/>
      </c>
      <c r="BO71" s="131" t="str">
        <f t="shared" si="26"/>
        <v/>
      </c>
      <c r="BP71" s="131" t="str">
        <f t="shared" si="27"/>
        <v/>
      </c>
      <c r="BQ71" s="131" t="str">
        <f t="shared" si="28"/>
        <v/>
      </c>
      <c r="BR71" s="131" t="str">
        <f t="shared" si="29"/>
        <v/>
      </c>
      <c r="BS71" s="131" t="str">
        <f t="shared" si="30"/>
        <v/>
      </c>
      <c r="BT71" s="131" t="str">
        <f t="shared" si="31"/>
        <v/>
      </c>
      <c r="BU71" s="131" t="str">
        <f t="shared" si="32"/>
        <v/>
      </c>
      <c r="BV71" s="131" t="str">
        <f t="shared" si="33"/>
        <v/>
      </c>
      <c r="BW71" s="131" t="str">
        <f t="shared" si="34"/>
        <v/>
      </c>
      <c r="BX71" s="131" t="str">
        <f t="shared" si="35"/>
        <v/>
      </c>
      <c r="BY71" s="131" t="str">
        <f t="shared" si="36"/>
        <v/>
      </c>
      <c r="BZ71" s="131" t="str">
        <f t="shared" si="37"/>
        <v/>
      </c>
      <c r="CB71" s="131" t="str">
        <f t="shared" si="38"/>
        <v/>
      </c>
    </row>
    <row r="72" spans="1:80" x14ac:dyDescent="0.25">
      <c r="A72" s="190"/>
      <c r="B72" s="96">
        <v>107452</v>
      </c>
      <c r="C72" s="96" t="s">
        <v>118</v>
      </c>
      <c r="D72" s="96" t="s">
        <v>87</v>
      </c>
      <c r="E72" s="129">
        <v>1</v>
      </c>
      <c r="F72" s="156"/>
      <c r="G72" s="14"/>
      <c r="H72" s="14" t="str">
        <f>IF(F72="Yes",G72*#REF!,"")</f>
        <v/>
      </c>
      <c r="I72" s="14" t="str">
        <f t="shared" ref="I72:I73" si="39">IF(F72="Yes",SUM(G72:H72),"")</f>
        <v/>
      </c>
      <c r="J72" s="14" t="str">
        <f>IF(F72="Yes",G72*#REF!*(1+SUM(#REF!)),"")</f>
        <v/>
      </c>
      <c r="K72" s="14" t="str">
        <f>IF(F72="Yes",H72*#REF!*(1+SUM(#REF!)),"")</f>
        <v/>
      </c>
      <c r="L72" s="14" t="str">
        <f>IF(F72="Yes",I72*#REF!*(1+SUM(#REF!)),"")</f>
        <v/>
      </c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Q72" s="131" t="str">
        <f t="shared" ref="AQ72:AQ73" si="40">IF(AQ$75&gt;0,IF(F72="","",(F72*$E72)/AQ$75),"")</f>
        <v/>
      </c>
      <c r="AR72" s="131" t="str">
        <f t="shared" ref="AR72:AR73" si="41">IF(AR$75&gt;0,IF(G72="","",(G72*$E72)/AR$75),"")</f>
        <v/>
      </c>
      <c r="AS72" s="131" t="str">
        <f t="shared" ref="AS72:AS73" si="42">IF(AS$75&gt;0,IF(H72="","",(H72*$E72)/AS$75),"")</f>
        <v/>
      </c>
      <c r="AT72" s="131" t="str">
        <f t="shared" ref="AT72:AT73" si="43">IF(AT$75&gt;0,IF(I72="","",(I72*$E72)/AT$75),"")</f>
        <v/>
      </c>
      <c r="AU72" s="131" t="str">
        <f t="shared" ref="AU72:AU73" si="44">IF(AU$75&gt;0,IF(J72="","",(J72*$E72)/AU$75),"")</f>
        <v/>
      </c>
      <c r="AV72" s="131" t="str">
        <f t="shared" ref="AV72:AV73" si="45">IF(AV$75&gt;0,IF(K72="","",(K72*$E72)/AV$75),"")</f>
        <v/>
      </c>
      <c r="AW72" s="131" t="str">
        <f t="shared" ref="AW72:AW73" si="46">IF(AW$75&gt;0,IF(L72="","",(L72*$E72)/AW$75),"")</f>
        <v/>
      </c>
      <c r="AX72" s="131" t="str">
        <f t="shared" ref="AX72:AX73" si="47">IF(AX$75&gt;0,IF(M72="","",(M72*$E72)/AX$75),"")</f>
        <v/>
      </c>
      <c r="AY72" s="131" t="str">
        <f t="shared" ref="AY72:AY73" si="48">IF(AY$75&gt;0,IF(N72="","",(N72*$E72)/AY$75),"")</f>
        <v/>
      </c>
      <c r="AZ72" s="131" t="str">
        <f t="shared" ref="AZ72:AZ73" si="49">IF(AZ$75&gt;0,IF(O72="","",(O72*$E72)/AZ$75),"")</f>
        <v/>
      </c>
      <c r="BA72" s="131" t="str">
        <f t="shared" ref="BA72:BA73" si="50">IF(BA$75&gt;0,IF(P72="","",(P72*$E72)/BA$75),"")</f>
        <v/>
      </c>
      <c r="BB72" s="131" t="str">
        <f t="shared" ref="BB72:BB73" si="51">IF(BB$75&gt;0,IF(Q72="","",(Q72*$E72)/BB$75),"")</f>
        <v/>
      </c>
      <c r="BC72" s="131" t="str">
        <f t="shared" ref="BC72:BC73" si="52">IF(BC$75&gt;0,IF(R72="","",(R72*$E72)/BC$75),"")</f>
        <v/>
      </c>
      <c r="BD72" s="131" t="str">
        <f t="shared" ref="BD72:BD73" si="53">IF(BD$75&gt;0,IF(S72="","",(S72*$E72)/BD$75),"")</f>
        <v/>
      </c>
      <c r="BE72" s="131" t="str">
        <f t="shared" ref="BE72:BE73" si="54">IF(BE$75&gt;0,IF(T72="","",(T72*$E72)/BE$75),"")</f>
        <v/>
      </c>
      <c r="BF72" s="131" t="str">
        <f t="shared" ref="BF72:BF73" si="55">IF(BF$75&gt;0,IF(U72="","",(U72*$E72)/BF$75),"")</f>
        <v/>
      </c>
      <c r="BG72" s="131" t="str">
        <f t="shared" ref="BG72:BG73" si="56">IF(BG$75&gt;0,IF(V72="","",(V72*$E72)/BG$75),"")</f>
        <v/>
      </c>
      <c r="BH72" s="131" t="str">
        <f t="shared" ref="BH72:BH73" si="57">IF(BH$75&gt;0,IF(W72="","",(W72*$E72)/BH$75),"")</f>
        <v/>
      </c>
      <c r="BI72" s="131" t="str">
        <f t="shared" ref="BI72:BI73" si="58">IF(BI$75&gt;0,IF(X72="","",(X72*$E72)/BI$75),"")</f>
        <v/>
      </c>
      <c r="BJ72" s="131" t="str">
        <f t="shared" ref="BJ72:BJ73" si="59">IF(BJ$75&gt;0,IF(Y72="","",(Y72*$E72)/BJ$75),"")</f>
        <v/>
      </c>
      <c r="BK72" s="131" t="str">
        <f t="shared" ref="BK72:BK73" si="60">IF(BK$75&gt;0,IF(Z72="","",(Z72*$E72)/BK$75),"")</f>
        <v/>
      </c>
      <c r="BL72" s="131" t="str">
        <f t="shared" ref="BL72:BL73" si="61">IF(BL$75&gt;0,IF(AA72="","",(AA72*$E72)/BL$75),"")</f>
        <v/>
      </c>
      <c r="BM72" s="131" t="str">
        <f t="shared" ref="BM72:BM73" si="62">IF(BM$75&gt;0,IF(AB72="","",(AB72*$E72)/BM$75),"")</f>
        <v/>
      </c>
      <c r="BN72" s="131" t="str">
        <f t="shared" ref="BN72:BN73" si="63">IF(BN$75&gt;0,IF(AC72="","",(AC72*$E72)/BN$75),"")</f>
        <v/>
      </c>
      <c r="BO72" s="131" t="str">
        <f t="shared" ref="BO72:BO73" si="64">IF(BO$75&gt;0,IF(AD72="","",(AD72*$E72)/BO$75),"")</f>
        <v/>
      </c>
      <c r="BP72" s="131" t="str">
        <f t="shared" ref="BP72:BP73" si="65">IF(BP$75&gt;0,IF(AE72="","",(AE72*$E72)/BP$75),"")</f>
        <v/>
      </c>
      <c r="BQ72" s="131" t="str">
        <f t="shared" ref="BQ72:BQ73" si="66">IF(BQ$75&gt;0,IF(AF72="","",(AF72*$E72)/BQ$75),"")</f>
        <v/>
      </c>
      <c r="BR72" s="131" t="str">
        <f t="shared" ref="BR72:BR73" si="67">IF(BR$75&gt;0,IF(AG72="","",(AG72*$E72)/BR$75),"")</f>
        <v/>
      </c>
      <c r="BS72" s="131" t="str">
        <f t="shared" ref="BS72:BS73" si="68">IF(BS$75&gt;0,IF(AH72="","",(AH72*$E72)/BS$75),"")</f>
        <v/>
      </c>
      <c r="BT72" s="131" t="str">
        <f t="shared" ref="BT72:BT73" si="69">IF(BT$75&gt;0,IF(AI72="","",(AI72*$E72)/BT$75),"")</f>
        <v/>
      </c>
      <c r="BU72" s="131" t="str">
        <f t="shared" ref="BU72:BU73" si="70">IF(BU$75&gt;0,IF(AJ72="","",(AJ72*$E72)/BU$75),"")</f>
        <v/>
      </c>
      <c r="BV72" s="131" t="str">
        <f t="shared" ref="BV72:BV73" si="71">IF(BV$75&gt;0,IF(AK72="","",(AK72*$E72)/BV$75),"")</f>
        <v/>
      </c>
      <c r="BW72" s="131" t="str">
        <f t="shared" ref="BW72:BW73" si="72">IF(BW$75&gt;0,IF(AL72="","",(AL72*$E72)/BW$75),"")</f>
        <v/>
      </c>
      <c r="BX72" s="131" t="str">
        <f t="shared" ref="BX72:BX73" si="73">IF(BX$75&gt;0,IF(AM72="","",(AM72*$E72)/BX$75),"")</f>
        <v/>
      </c>
      <c r="BY72" s="131" t="str">
        <f t="shared" ref="BY72:BY73" si="74">IF(BY$75&gt;0,IF(AN72="","",(AN72*$E72)/BY$75),"")</f>
        <v/>
      </c>
      <c r="BZ72" s="131" t="str">
        <f t="shared" ref="BZ72:BZ73" si="75">IF(BZ$75&gt;0,IF(AO72="","",(AO72*$E72)/BZ$75),"")</f>
        <v/>
      </c>
      <c r="CB72" s="131" t="str">
        <f t="shared" ref="CB72:CB73" si="76">IF(SUM(AQ72:BZ72)&gt;0,AVERAGE(AQ72:BZ72),"")</f>
        <v/>
      </c>
    </row>
    <row r="73" spans="1:80" ht="15.75" thickBot="1" x14ac:dyDescent="0.3">
      <c r="A73" s="191"/>
      <c r="B73" s="103">
        <v>107470</v>
      </c>
      <c r="C73" s="103" t="s">
        <v>119</v>
      </c>
      <c r="D73" s="103" t="s">
        <v>87</v>
      </c>
      <c r="E73" s="130">
        <v>1</v>
      </c>
      <c r="F73" s="157"/>
      <c r="G73" s="158"/>
      <c r="H73" s="158" t="str">
        <f>IF(F73="Yes",G73*#REF!,"")</f>
        <v/>
      </c>
      <c r="I73" s="158" t="str">
        <f t="shared" si="39"/>
        <v/>
      </c>
      <c r="J73" s="158" t="str">
        <f>IF(F73="Yes",G73*#REF!*(1+SUM(#REF!)),"")</f>
        <v/>
      </c>
      <c r="K73" s="158" t="str">
        <f>IF(F73="Yes",H73*#REF!*(1+SUM(#REF!)),"")</f>
        <v/>
      </c>
      <c r="L73" s="158" t="str">
        <f>IF(F73="Yes",I73*#REF!*(1+SUM(#REF!)),"")</f>
        <v/>
      </c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58"/>
      <c r="AK73" s="158"/>
      <c r="AL73" s="158"/>
      <c r="AM73" s="158"/>
      <c r="AN73" s="158"/>
      <c r="AO73" s="158"/>
      <c r="AQ73" s="131" t="str">
        <f t="shared" si="40"/>
        <v/>
      </c>
      <c r="AR73" s="131" t="str">
        <f t="shared" si="41"/>
        <v/>
      </c>
      <c r="AS73" s="131" t="str">
        <f t="shared" si="42"/>
        <v/>
      </c>
      <c r="AT73" s="131" t="str">
        <f t="shared" si="43"/>
        <v/>
      </c>
      <c r="AU73" s="131" t="str">
        <f t="shared" si="44"/>
        <v/>
      </c>
      <c r="AV73" s="131" t="str">
        <f t="shared" si="45"/>
        <v/>
      </c>
      <c r="AW73" s="131" t="str">
        <f t="shared" si="46"/>
        <v/>
      </c>
      <c r="AX73" s="131" t="str">
        <f t="shared" si="47"/>
        <v/>
      </c>
      <c r="AY73" s="131" t="str">
        <f t="shared" si="48"/>
        <v/>
      </c>
      <c r="AZ73" s="131" t="str">
        <f t="shared" si="49"/>
        <v/>
      </c>
      <c r="BA73" s="131" t="str">
        <f t="shared" si="50"/>
        <v/>
      </c>
      <c r="BB73" s="131" t="str">
        <f t="shared" si="51"/>
        <v/>
      </c>
      <c r="BC73" s="131" t="str">
        <f t="shared" si="52"/>
        <v/>
      </c>
      <c r="BD73" s="131" t="str">
        <f t="shared" si="53"/>
        <v/>
      </c>
      <c r="BE73" s="131" t="str">
        <f t="shared" si="54"/>
        <v/>
      </c>
      <c r="BF73" s="131" t="str">
        <f t="shared" si="55"/>
        <v/>
      </c>
      <c r="BG73" s="131" t="str">
        <f t="shared" si="56"/>
        <v/>
      </c>
      <c r="BH73" s="131" t="str">
        <f t="shared" si="57"/>
        <v/>
      </c>
      <c r="BI73" s="131" t="str">
        <f t="shared" si="58"/>
        <v/>
      </c>
      <c r="BJ73" s="131" t="str">
        <f t="shared" si="59"/>
        <v/>
      </c>
      <c r="BK73" s="131" t="str">
        <f t="shared" si="60"/>
        <v/>
      </c>
      <c r="BL73" s="131" t="str">
        <f t="shared" si="61"/>
        <v/>
      </c>
      <c r="BM73" s="131" t="str">
        <f t="shared" si="62"/>
        <v/>
      </c>
      <c r="BN73" s="131" t="str">
        <f t="shared" si="63"/>
        <v/>
      </c>
      <c r="BO73" s="131" t="str">
        <f t="shared" si="64"/>
        <v/>
      </c>
      <c r="BP73" s="131" t="str">
        <f t="shared" si="65"/>
        <v/>
      </c>
      <c r="BQ73" s="131" t="str">
        <f t="shared" si="66"/>
        <v/>
      </c>
      <c r="BR73" s="131" t="str">
        <f t="shared" si="67"/>
        <v/>
      </c>
      <c r="BS73" s="131" t="str">
        <f t="shared" si="68"/>
        <v/>
      </c>
      <c r="BT73" s="131" t="str">
        <f t="shared" si="69"/>
        <v/>
      </c>
      <c r="BU73" s="131" t="str">
        <f t="shared" si="70"/>
        <v/>
      </c>
      <c r="BV73" s="131" t="str">
        <f t="shared" si="71"/>
        <v/>
      </c>
      <c r="BW73" s="131" t="str">
        <f t="shared" si="72"/>
        <v/>
      </c>
      <c r="BX73" s="131" t="str">
        <f t="shared" si="73"/>
        <v/>
      </c>
      <c r="BY73" s="131" t="str">
        <f t="shared" si="74"/>
        <v/>
      </c>
      <c r="BZ73" s="131" t="str">
        <f t="shared" si="75"/>
        <v/>
      </c>
      <c r="CB73" s="131" t="str">
        <f t="shared" si="76"/>
        <v/>
      </c>
    </row>
    <row r="75" spans="1:80" x14ac:dyDescent="0.25">
      <c r="AQ75" s="27">
        <f t="array" ref="AQ75:BZ75">TRANSPOSE('Monthly Procedures'!C26:C61)</f>
        <v>0</v>
      </c>
      <c r="AR75" s="27">
        <v>0</v>
      </c>
      <c r="AS75" s="27">
        <v>0</v>
      </c>
      <c r="AT75" s="27">
        <v>0</v>
      </c>
      <c r="AU75" s="27">
        <v>0</v>
      </c>
      <c r="AV75" s="27">
        <v>0</v>
      </c>
      <c r="AW75" s="27">
        <v>0</v>
      </c>
      <c r="AX75" s="27">
        <v>0</v>
      </c>
      <c r="AY75" s="27">
        <v>0</v>
      </c>
      <c r="AZ75" s="27">
        <v>0</v>
      </c>
      <c r="BA75" s="27">
        <v>0</v>
      </c>
      <c r="BB75" s="27">
        <v>0</v>
      </c>
      <c r="BC75" s="27">
        <v>0</v>
      </c>
      <c r="BD75" s="27">
        <v>0</v>
      </c>
      <c r="BE75" s="27">
        <v>0</v>
      </c>
      <c r="BF75" s="27">
        <v>0</v>
      </c>
      <c r="BG75" s="27">
        <v>0</v>
      </c>
      <c r="BH75" s="27">
        <v>0</v>
      </c>
      <c r="BI75" s="27">
        <v>0</v>
      </c>
      <c r="BJ75" s="27">
        <v>0</v>
      </c>
      <c r="BK75" s="27">
        <v>0</v>
      </c>
      <c r="BL75" s="27">
        <v>0</v>
      </c>
      <c r="BM75" s="27">
        <v>0</v>
      </c>
      <c r="BN75" s="27">
        <v>0</v>
      </c>
      <c r="BO75" s="27">
        <v>0</v>
      </c>
      <c r="BP75" s="27">
        <v>0</v>
      </c>
      <c r="BQ75" s="27">
        <v>0</v>
      </c>
      <c r="BR75" s="27">
        <v>0</v>
      </c>
      <c r="BS75" s="27">
        <v>0</v>
      </c>
      <c r="BT75" s="27">
        <v>0</v>
      </c>
      <c r="BU75" s="27">
        <v>0</v>
      </c>
      <c r="BV75" s="27">
        <v>0</v>
      </c>
      <c r="BW75" s="27">
        <v>0</v>
      </c>
      <c r="BX75" s="27">
        <v>0</v>
      </c>
      <c r="BY75" s="27">
        <v>0</v>
      </c>
      <c r="BZ75" s="27">
        <v>0</v>
      </c>
    </row>
  </sheetData>
  <sheetProtection password="E224" sheet="1" objects="1" scenarios="1" selectLockedCells="1"/>
  <mergeCells count="12">
    <mergeCell ref="C1:E2"/>
    <mergeCell ref="A39:A73"/>
    <mergeCell ref="A5:A6"/>
    <mergeCell ref="B5:B6"/>
    <mergeCell ref="C5:C6"/>
    <mergeCell ref="D5:D6"/>
    <mergeCell ref="F5:AO5"/>
    <mergeCell ref="AQ5:BZ5"/>
    <mergeCell ref="A7:A10"/>
    <mergeCell ref="A11:A22"/>
    <mergeCell ref="A23:A38"/>
    <mergeCell ref="E5:E6"/>
  </mergeCells>
  <pageMargins left="0.25" right="0.25" top="0.75" bottom="0.75" header="0.3" footer="0.3"/>
  <pageSetup paperSize="3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CostsperProcedure_Button1_Click">
                <anchor moveWithCells="1" sizeWithCells="1">
                  <from>
                    <xdr:col>0</xdr:col>
                    <xdr:colOff>19050</xdr:colOff>
                    <xdr:row>0</xdr:row>
                    <xdr:rowOff>9525</xdr:rowOff>
                  </from>
                  <to>
                    <xdr:col>1</xdr:col>
                    <xdr:colOff>676275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AQ74"/>
  <sheetViews>
    <sheetView workbookViewId="0">
      <selection activeCell="H6" sqref="H6"/>
    </sheetView>
  </sheetViews>
  <sheetFormatPr defaultRowHeight="15" x14ac:dyDescent="0.25"/>
  <cols>
    <col min="1" max="1" width="5.140625" style="1" customWidth="1"/>
    <col min="2" max="2" width="10.140625" bestFit="1" customWidth="1"/>
    <col min="3" max="3" width="65.7109375" bestFit="1" customWidth="1"/>
    <col min="4" max="4" width="4.7109375" bestFit="1" customWidth="1"/>
    <col min="5" max="5" width="17.7109375" customWidth="1"/>
    <col min="6" max="6" width="0" hidden="1" customWidth="1"/>
    <col min="7" max="7" width="4.140625" hidden="1" customWidth="1"/>
  </cols>
  <sheetData>
    <row r="1" spans="1:43" x14ac:dyDescent="0.25">
      <c r="C1" s="235" t="s">
        <v>125</v>
      </c>
      <c r="D1" s="235"/>
      <c r="E1" s="235"/>
    </row>
    <row r="2" spans="1:43" x14ac:dyDescent="0.25">
      <c r="C2" s="235"/>
      <c r="D2" s="235"/>
      <c r="E2" s="235"/>
    </row>
    <row r="3" spans="1:43" ht="9" customHeight="1" thickBot="1" x14ac:dyDescent="0.3"/>
    <row r="4" spans="1:43" s="18" customFormat="1" ht="31.5" customHeight="1" x14ac:dyDescent="0.25">
      <c r="A4" s="236"/>
      <c r="B4" s="238" t="s">
        <v>13</v>
      </c>
      <c r="C4" s="238" t="s">
        <v>14</v>
      </c>
      <c r="D4" s="238" t="s">
        <v>15</v>
      </c>
      <c r="E4" s="238" t="s">
        <v>16</v>
      </c>
      <c r="F4" s="17" t="s">
        <v>24</v>
      </c>
      <c r="H4" s="219" t="s">
        <v>124</v>
      </c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  <c r="AN4" s="220"/>
      <c r="AO4" s="220"/>
      <c r="AP4" s="220"/>
      <c r="AQ4" s="221"/>
    </row>
    <row r="5" spans="1:43" s="18" customFormat="1" ht="31.5" customHeight="1" thickBot="1" x14ac:dyDescent="0.3">
      <c r="A5" s="237"/>
      <c r="B5" s="239"/>
      <c r="C5" s="239"/>
      <c r="D5" s="239"/>
      <c r="E5" s="239"/>
      <c r="F5" s="17"/>
      <c r="H5" s="19">
        <v>41183</v>
      </c>
      <c r="I5" s="20">
        <v>41214</v>
      </c>
      <c r="J5" s="20">
        <v>41244</v>
      </c>
      <c r="K5" s="20">
        <v>41275</v>
      </c>
      <c r="L5" s="20">
        <v>41306</v>
      </c>
      <c r="M5" s="20">
        <v>41334</v>
      </c>
      <c r="N5" s="20">
        <v>41365</v>
      </c>
      <c r="O5" s="20">
        <v>41395</v>
      </c>
      <c r="P5" s="20">
        <v>41426</v>
      </c>
      <c r="Q5" s="20">
        <v>41456</v>
      </c>
      <c r="R5" s="20">
        <v>41487</v>
      </c>
      <c r="S5" s="20">
        <v>41518</v>
      </c>
      <c r="T5" s="20">
        <v>41548</v>
      </c>
      <c r="U5" s="20">
        <v>41579</v>
      </c>
      <c r="V5" s="20">
        <v>41609</v>
      </c>
      <c r="W5" s="20">
        <v>41640</v>
      </c>
      <c r="X5" s="20">
        <v>41671</v>
      </c>
      <c r="Y5" s="20">
        <v>41699</v>
      </c>
      <c r="Z5" s="20">
        <v>41730</v>
      </c>
      <c r="AA5" s="20">
        <v>41760</v>
      </c>
      <c r="AB5" s="20">
        <v>41791</v>
      </c>
      <c r="AC5" s="20">
        <v>41821</v>
      </c>
      <c r="AD5" s="20">
        <v>41852</v>
      </c>
      <c r="AE5" s="20">
        <v>41883</v>
      </c>
      <c r="AF5" s="20">
        <v>41913</v>
      </c>
      <c r="AG5" s="20">
        <v>41944</v>
      </c>
      <c r="AH5" s="20">
        <v>41974</v>
      </c>
      <c r="AI5" s="20">
        <v>42005</v>
      </c>
      <c r="AJ5" s="20">
        <v>42036</v>
      </c>
      <c r="AK5" s="20">
        <v>42064</v>
      </c>
      <c r="AL5" s="20">
        <v>42095</v>
      </c>
      <c r="AM5" s="20">
        <v>42125</v>
      </c>
      <c r="AN5" s="20">
        <v>42156</v>
      </c>
      <c r="AO5" s="20">
        <v>42186</v>
      </c>
      <c r="AP5" s="20">
        <v>42217</v>
      </c>
      <c r="AQ5" s="21">
        <v>42248</v>
      </c>
    </row>
    <row r="6" spans="1:43" x14ac:dyDescent="0.25">
      <c r="A6" s="232" t="s">
        <v>1</v>
      </c>
      <c r="B6" s="11">
        <v>109119</v>
      </c>
      <c r="C6" s="11" t="s">
        <v>28</v>
      </c>
      <c r="D6" s="11" t="s">
        <v>9</v>
      </c>
      <c r="E6" s="11">
        <v>1</v>
      </c>
      <c r="F6" t="e">
        <f>IF(#REF!="Yes",#REF!*#REF!,"")</f>
        <v>#REF!</v>
      </c>
      <c r="G6" s="1" t="s">
        <v>6</v>
      </c>
      <c r="H6" s="143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5"/>
    </row>
    <row r="7" spans="1:43" x14ac:dyDescent="0.25">
      <c r="A7" s="233"/>
      <c r="B7" s="12">
        <v>107413</v>
      </c>
      <c r="C7" s="12" t="s">
        <v>8</v>
      </c>
      <c r="D7" s="12" t="s">
        <v>9</v>
      </c>
      <c r="E7" s="12">
        <v>1</v>
      </c>
      <c r="F7" t="e">
        <f>IF(#REF!="Yes",#REF!*#REF!,"")</f>
        <v>#REF!</v>
      </c>
      <c r="G7" s="1" t="s">
        <v>7</v>
      </c>
      <c r="H7" s="14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47"/>
    </row>
    <row r="8" spans="1:43" x14ac:dyDescent="0.25">
      <c r="A8" s="233"/>
      <c r="B8" s="12">
        <v>109047</v>
      </c>
      <c r="C8" s="12" t="s">
        <v>10</v>
      </c>
      <c r="D8" s="12" t="s">
        <v>9</v>
      </c>
      <c r="E8" s="12">
        <v>1</v>
      </c>
      <c r="F8" t="e">
        <f>IF(#REF!="Yes",#REF!*#REF!,"")</f>
        <v>#REF!</v>
      </c>
      <c r="H8" s="14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47"/>
    </row>
    <row r="9" spans="1:43" ht="15.75" thickBot="1" x14ac:dyDescent="0.3">
      <c r="A9" s="234"/>
      <c r="B9" s="13">
        <v>109049</v>
      </c>
      <c r="C9" s="13" t="s">
        <v>11</v>
      </c>
      <c r="D9" s="13" t="s">
        <v>9</v>
      </c>
      <c r="E9" s="13">
        <v>1</v>
      </c>
      <c r="F9" t="e">
        <f>IF(#REF!="Yes",#REF!*(SUM(#REF!)),"")</f>
        <v>#REF!</v>
      </c>
      <c r="H9" s="148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50"/>
    </row>
    <row r="10" spans="1:43" x14ac:dyDescent="0.25">
      <c r="A10" s="222" t="s">
        <v>2</v>
      </c>
      <c r="B10" s="2">
        <v>990210</v>
      </c>
      <c r="C10" s="2" t="s">
        <v>29</v>
      </c>
      <c r="D10" s="2" t="s">
        <v>30</v>
      </c>
      <c r="E10" s="2">
        <v>1</v>
      </c>
      <c r="F10" t="e">
        <f>IF(#REF!="Yes",#REF!*#REF!,"")</f>
        <v>#REF!</v>
      </c>
      <c r="H10" s="143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5"/>
    </row>
    <row r="11" spans="1:43" x14ac:dyDescent="0.25">
      <c r="A11" s="223"/>
      <c r="B11" s="3">
        <v>106347</v>
      </c>
      <c r="C11" s="3" t="s">
        <v>31</v>
      </c>
      <c r="D11" s="3" t="s">
        <v>32</v>
      </c>
      <c r="E11" s="3">
        <v>200</v>
      </c>
      <c r="F11" t="e">
        <f>IF(#REF!="Yes",#REF!*#REF!,"")</f>
        <v>#REF!</v>
      </c>
      <c r="H11" s="14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47"/>
    </row>
    <row r="12" spans="1:43" x14ac:dyDescent="0.25">
      <c r="A12" s="223"/>
      <c r="B12" s="3">
        <v>107484</v>
      </c>
      <c r="C12" s="3" t="s">
        <v>33</v>
      </c>
      <c r="D12" s="3" t="s">
        <v>32</v>
      </c>
      <c r="E12" s="3">
        <v>200</v>
      </c>
      <c r="F12" t="e">
        <f>IF(#REF!="Yes",#REF!*#REF!,"")</f>
        <v>#REF!</v>
      </c>
      <c r="H12" s="14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47"/>
    </row>
    <row r="13" spans="1:43" x14ac:dyDescent="0.25">
      <c r="A13" s="223"/>
      <c r="B13" s="3">
        <v>105819</v>
      </c>
      <c r="C13" s="3" t="s">
        <v>34</v>
      </c>
      <c r="D13" s="3" t="s">
        <v>3</v>
      </c>
      <c r="E13" s="3">
        <v>1000</v>
      </c>
      <c r="F13" t="e">
        <f>IF(#REF!="Yes",#REF!*#REF!,"")</f>
        <v>#REF!</v>
      </c>
      <c r="H13" s="14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47"/>
    </row>
    <row r="14" spans="1:43" x14ac:dyDescent="0.25">
      <c r="A14" s="223"/>
      <c r="B14" s="3">
        <v>108047</v>
      </c>
      <c r="C14" s="3" t="s">
        <v>35</v>
      </c>
      <c r="D14" s="3" t="s">
        <v>32</v>
      </c>
      <c r="E14" s="3">
        <v>200</v>
      </c>
      <c r="F14" t="e">
        <f>IF(#REF!="Yes",#REF!*#REF!,"")</f>
        <v>#REF!</v>
      </c>
      <c r="H14" s="14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47"/>
    </row>
    <row r="15" spans="1:43" x14ac:dyDescent="0.25">
      <c r="A15" s="223"/>
      <c r="B15" s="3">
        <v>105895</v>
      </c>
      <c r="C15" s="3" t="s">
        <v>36</v>
      </c>
      <c r="D15" s="3" t="s">
        <v>37</v>
      </c>
      <c r="E15" s="3">
        <v>16200</v>
      </c>
      <c r="F15" t="e">
        <f>IF(#REF!="Yes",#REF!*#REF!,"")</f>
        <v>#REF!</v>
      </c>
      <c r="H15" s="14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47"/>
    </row>
    <row r="16" spans="1:43" x14ac:dyDescent="0.25">
      <c r="A16" s="223"/>
      <c r="B16" s="3">
        <v>107435</v>
      </c>
      <c r="C16" s="3" t="s">
        <v>38</v>
      </c>
      <c r="D16" s="3" t="s">
        <v>39</v>
      </c>
      <c r="E16" s="3">
        <v>100</v>
      </c>
      <c r="F16" t="e">
        <f>IF(#REF!="Yes",#REF!*#REF!,"")</f>
        <v>#REF!</v>
      </c>
      <c r="H16" s="14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47"/>
    </row>
    <row r="17" spans="1:43" x14ac:dyDescent="0.25">
      <c r="A17" s="223"/>
      <c r="B17" s="3">
        <v>107465</v>
      </c>
      <c r="C17" s="3" t="s">
        <v>40</v>
      </c>
      <c r="D17" s="3" t="s">
        <v>41</v>
      </c>
      <c r="E17" s="3">
        <v>12</v>
      </c>
      <c r="F17" t="e">
        <f>IF(#REF!="Yes",#REF!*#REF!,"")</f>
        <v>#REF!</v>
      </c>
      <c r="H17" s="14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47"/>
    </row>
    <row r="18" spans="1:43" x14ac:dyDescent="0.25">
      <c r="A18" s="223"/>
      <c r="B18" s="3">
        <v>106759</v>
      </c>
      <c r="C18" s="3" t="s">
        <v>42</v>
      </c>
      <c r="D18" s="3" t="s">
        <v>43</v>
      </c>
      <c r="E18" s="3">
        <v>50</v>
      </c>
      <c r="F18" t="e">
        <f>IF(#REF!="Yes",#REF!*#REF!,"")</f>
        <v>#REF!</v>
      </c>
      <c r="H18" s="14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47"/>
    </row>
    <row r="19" spans="1:43" x14ac:dyDescent="0.25">
      <c r="A19" s="223"/>
      <c r="B19" s="3">
        <v>102444</v>
      </c>
      <c r="C19" s="3" t="s">
        <v>44</v>
      </c>
      <c r="D19" s="3" t="s">
        <v>43</v>
      </c>
      <c r="E19" s="3">
        <v>50</v>
      </c>
      <c r="F19" t="e">
        <f>IF(#REF!="Yes",#REF!*#REF!,"")</f>
        <v>#REF!</v>
      </c>
      <c r="H19" s="14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47"/>
    </row>
    <row r="20" spans="1:43" x14ac:dyDescent="0.25">
      <c r="A20" s="223"/>
      <c r="B20" s="3">
        <v>102273</v>
      </c>
      <c r="C20" s="3" t="s">
        <v>45</v>
      </c>
      <c r="D20" s="3" t="s">
        <v>43</v>
      </c>
      <c r="E20" s="3">
        <v>50</v>
      </c>
      <c r="F20" t="e">
        <f>IF(#REF!="Yes",#REF!*#REF!,"")</f>
        <v>#REF!</v>
      </c>
      <c r="H20" s="14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47"/>
    </row>
    <row r="21" spans="1:43" ht="15.75" thickBot="1" x14ac:dyDescent="0.3">
      <c r="A21" s="224"/>
      <c r="B21" s="4">
        <v>106758</v>
      </c>
      <c r="C21" s="4" t="s">
        <v>46</v>
      </c>
      <c r="D21" s="4" t="s">
        <v>43</v>
      </c>
      <c r="E21" s="4">
        <v>50</v>
      </c>
      <c r="F21" t="e">
        <f>IF(#REF!="Yes",#REF!*#REF!,"")</f>
        <v>#REF!</v>
      </c>
      <c r="H21" s="151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  <c r="AC21" s="152"/>
      <c r="AD21" s="152"/>
      <c r="AE21" s="152"/>
      <c r="AF21" s="152"/>
      <c r="AG21" s="152"/>
      <c r="AH21" s="152"/>
      <c r="AI21" s="152"/>
      <c r="AJ21" s="152"/>
      <c r="AK21" s="152"/>
      <c r="AL21" s="152"/>
      <c r="AM21" s="152"/>
      <c r="AN21" s="152"/>
      <c r="AO21" s="152"/>
      <c r="AP21" s="152"/>
      <c r="AQ21" s="153"/>
    </row>
    <row r="22" spans="1:43" x14ac:dyDescent="0.25">
      <c r="A22" s="225" t="s">
        <v>4</v>
      </c>
      <c r="B22" s="5">
        <v>107107</v>
      </c>
      <c r="C22" s="5" t="s">
        <v>47</v>
      </c>
      <c r="D22" s="5" t="s">
        <v>48</v>
      </c>
      <c r="E22" s="5">
        <v>50</v>
      </c>
      <c r="F22" t="e">
        <f>IF(#REF!="Yes",#REF!*#REF!,"")</f>
        <v>#REF!</v>
      </c>
      <c r="H22" s="143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5"/>
    </row>
    <row r="23" spans="1:43" x14ac:dyDescent="0.25">
      <c r="A23" s="226"/>
      <c r="B23" s="6">
        <v>107106</v>
      </c>
      <c r="C23" s="6" t="s">
        <v>49</v>
      </c>
      <c r="D23" s="6" t="s">
        <v>50</v>
      </c>
      <c r="E23" s="6">
        <v>100</v>
      </c>
      <c r="F23" t="e">
        <f>IF(#REF!="Yes",#REF!*#REF!,"")</f>
        <v>#REF!</v>
      </c>
      <c r="H23" s="14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47"/>
    </row>
    <row r="24" spans="1:43" x14ac:dyDescent="0.25">
      <c r="A24" s="226"/>
      <c r="B24" s="6">
        <v>103325</v>
      </c>
      <c r="C24" s="6" t="s">
        <v>51</v>
      </c>
      <c r="D24" s="6" t="s">
        <v>52</v>
      </c>
      <c r="E24" s="6">
        <v>200</v>
      </c>
      <c r="F24" t="e">
        <f>IF(#REF!="Yes",#REF!*#REF!,"")</f>
        <v>#REF!</v>
      </c>
      <c r="H24" s="14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47"/>
    </row>
    <row r="25" spans="1:43" x14ac:dyDescent="0.25">
      <c r="A25" s="226"/>
      <c r="B25" s="6">
        <v>102626</v>
      </c>
      <c r="C25" s="6" t="s">
        <v>121</v>
      </c>
      <c r="D25" s="6" t="s">
        <v>52</v>
      </c>
      <c r="E25" s="6">
        <v>100</v>
      </c>
      <c r="F25" t="e">
        <f>IF(#REF!="Yes",#REF!*#REF!,"")</f>
        <v>#REF!</v>
      </c>
      <c r="H25" s="14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47"/>
    </row>
    <row r="26" spans="1:43" x14ac:dyDescent="0.25">
      <c r="A26" s="226"/>
      <c r="B26" s="6">
        <v>107438</v>
      </c>
      <c r="C26" s="6" t="s">
        <v>53</v>
      </c>
      <c r="D26" s="6" t="s">
        <v>54</v>
      </c>
      <c r="E26" s="6">
        <v>1</v>
      </c>
      <c r="F26" t="e">
        <f>IF(#REF!="Yes",#REF!*#REF!,"")</f>
        <v>#REF!</v>
      </c>
      <c r="H26" s="14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47"/>
    </row>
    <row r="27" spans="1:43" x14ac:dyDescent="0.25">
      <c r="A27" s="226"/>
      <c r="B27" s="6">
        <v>107387</v>
      </c>
      <c r="C27" s="6" t="s">
        <v>55</v>
      </c>
      <c r="D27" s="6" t="s">
        <v>56</v>
      </c>
      <c r="E27" s="6">
        <v>1</v>
      </c>
      <c r="F27" t="e">
        <f>IF(#REF!="Yes",#REF!*#REF!,"")</f>
        <v>#REF!</v>
      </c>
      <c r="H27" s="14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47"/>
    </row>
    <row r="28" spans="1:43" x14ac:dyDescent="0.25">
      <c r="A28" s="226"/>
      <c r="B28" s="6">
        <v>107389</v>
      </c>
      <c r="C28" s="6" t="s">
        <v>57</v>
      </c>
      <c r="D28" s="6" t="s">
        <v>58</v>
      </c>
      <c r="E28" s="6">
        <v>1</v>
      </c>
      <c r="F28" t="e">
        <f>IF(#REF!="Yes",#REF!*#REF!,"")</f>
        <v>#REF!</v>
      </c>
      <c r="H28" s="14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47"/>
    </row>
    <row r="29" spans="1:43" x14ac:dyDescent="0.25">
      <c r="A29" s="226"/>
      <c r="B29" s="6">
        <v>107388</v>
      </c>
      <c r="C29" s="6" t="s">
        <v>59</v>
      </c>
      <c r="D29" s="6" t="s">
        <v>58</v>
      </c>
      <c r="E29" s="6">
        <v>1</v>
      </c>
      <c r="F29" t="e">
        <f>IF(#REF!="Yes",#REF!*#REF!,"")</f>
        <v>#REF!</v>
      </c>
      <c r="H29" s="14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47"/>
    </row>
    <row r="30" spans="1:43" x14ac:dyDescent="0.25">
      <c r="A30" s="226"/>
      <c r="B30" s="6">
        <v>107390</v>
      </c>
      <c r="C30" s="6" t="s">
        <v>60</v>
      </c>
      <c r="D30" s="6" t="s">
        <v>61</v>
      </c>
      <c r="E30" s="6">
        <v>1</v>
      </c>
      <c r="F30" t="e">
        <f>IF(#REF!="Yes",#REF!*#REF!,"")</f>
        <v>#REF!</v>
      </c>
      <c r="H30" s="14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47"/>
    </row>
    <row r="31" spans="1:43" x14ac:dyDescent="0.25">
      <c r="A31" s="226"/>
      <c r="B31" s="6">
        <v>105936</v>
      </c>
      <c r="C31" s="6" t="s">
        <v>62</v>
      </c>
      <c r="D31" s="6" t="s">
        <v>43</v>
      </c>
      <c r="E31" s="6">
        <v>12</v>
      </c>
      <c r="F31" t="e">
        <f>IF(#REF!="Yes",#REF!*#REF!,"")</f>
        <v>#REF!</v>
      </c>
      <c r="H31" s="14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47"/>
    </row>
    <row r="32" spans="1:43" x14ac:dyDescent="0.25">
      <c r="A32" s="226"/>
      <c r="B32" s="6">
        <v>107425</v>
      </c>
      <c r="C32" s="6" t="s">
        <v>63</v>
      </c>
      <c r="D32" s="6" t="s">
        <v>32</v>
      </c>
      <c r="E32" s="6">
        <v>3790</v>
      </c>
      <c r="F32" t="e">
        <f>IF(#REF!="Yes",#REF!*#REF!,"")</f>
        <v>#REF!</v>
      </c>
      <c r="H32" s="14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47"/>
    </row>
    <row r="33" spans="1:43" x14ac:dyDescent="0.25">
      <c r="A33" s="226"/>
      <c r="B33" s="6">
        <v>106216</v>
      </c>
      <c r="C33" s="6" t="s">
        <v>64</v>
      </c>
      <c r="D33" s="6" t="s">
        <v>65</v>
      </c>
      <c r="E33" s="6">
        <v>25</v>
      </c>
      <c r="F33" t="e">
        <f>IF(#REF!="Yes",#REF!*#REF!,"")</f>
        <v>#REF!</v>
      </c>
      <c r="H33" s="14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47"/>
    </row>
    <row r="34" spans="1:43" x14ac:dyDescent="0.25">
      <c r="A34" s="226"/>
      <c r="B34" s="6">
        <v>104184</v>
      </c>
      <c r="C34" s="6" t="s">
        <v>66</v>
      </c>
      <c r="D34" s="6" t="s">
        <v>65</v>
      </c>
      <c r="E34" s="6">
        <v>1</v>
      </c>
      <c r="F34" t="e">
        <f>IF(#REF!="Yes",#REF!*#REF!,"")</f>
        <v>#REF!</v>
      </c>
      <c r="H34" s="14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47"/>
    </row>
    <row r="35" spans="1:43" x14ac:dyDescent="0.25">
      <c r="A35" s="226"/>
      <c r="B35" s="6">
        <v>105842</v>
      </c>
      <c r="C35" s="6" t="s">
        <v>67</v>
      </c>
      <c r="D35" s="6" t="s">
        <v>32</v>
      </c>
      <c r="E35" s="6">
        <v>2832</v>
      </c>
      <c r="F35" t="e">
        <f>IF(#REF!="Yes",#REF!*#REF!,"")</f>
        <v>#REF!</v>
      </c>
      <c r="H35" s="14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47"/>
    </row>
    <row r="36" spans="1:43" x14ac:dyDescent="0.25">
      <c r="A36" s="226"/>
      <c r="B36" s="6">
        <v>102486</v>
      </c>
      <c r="C36" s="6" t="s">
        <v>68</v>
      </c>
      <c r="D36" s="6" t="s">
        <v>32</v>
      </c>
      <c r="E36" s="6">
        <v>1000</v>
      </c>
      <c r="F36" t="e">
        <f>IF(#REF!="Yes",#REF!*#REF!,"")</f>
        <v>#REF!</v>
      </c>
      <c r="H36" s="14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47"/>
    </row>
    <row r="37" spans="1:43" ht="15.75" thickBot="1" x14ac:dyDescent="0.3">
      <c r="A37" s="227"/>
      <c r="B37" s="7">
        <v>104562</v>
      </c>
      <c r="C37" s="7" t="s">
        <v>69</v>
      </c>
      <c r="D37" s="7" t="s">
        <v>32</v>
      </c>
      <c r="E37" s="7">
        <v>750</v>
      </c>
      <c r="F37" t="e">
        <f>IF(#REF!="Yes",#REF!*#REF!,"")</f>
        <v>#REF!</v>
      </c>
      <c r="H37" s="151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3"/>
    </row>
    <row r="38" spans="1:43" ht="15" customHeight="1" x14ac:dyDescent="0.25">
      <c r="A38" s="228" t="s">
        <v>5</v>
      </c>
      <c r="B38" s="8">
        <v>990210</v>
      </c>
      <c r="C38" s="8" t="s">
        <v>70</v>
      </c>
      <c r="D38" s="8" t="s">
        <v>71</v>
      </c>
      <c r="E38" s="8">
        <v>1</v>
      </c>
      <c r="F38" t="e">
        <f>IF(#REF!="Yes",#REF!*#REF!,"")</f>
        <v>#REF!</v>
      </c>
      <c r="H38" s="143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5"/>
    </row>
    <row r="39" spans="1:43" x14ac:dyDescent="0.25">
      <c r="A39" s="229"/>
      <c r="B39" s="9">
        <v>106324</v>
      </c>
      <c r="C39" s="9" t="s">
        <v>72</v>
      </c>
      <c r="D39" s="9" t="s">
        <v>73</v>
      </c>
      <c r="E39" s="9">
        <v>100</v>
      </c>
      <c r="F39" t="e">
        <f>IF(#REF!="Yes",#REF!*#REF!,"")</f>
        <v>#REF!</v>
      </c>
      <c r="H39" s="14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47"/>
    </row>
    <row r="40" spans="1:43" x14ac:dyDescent="0.25">
      <c r="A40" s="229"/>
      <c r="B40" s="9">
        <v>107478</v>
      </c>
      <c r="C40" s="9" t="s">
        <v>74</v>
      </c>
      <c r="D40" s="9" t="s">
        <v>73</v>
      </c>
      <c r="E40" s="9">
        <v>100</v>
      </c>
      <c r="F40" t="e">
        <f>IF(#REF!="Yes",#REF!*#REF!,"")</f>
        <v>#REF!</v>
      </c>
      <c r="H40" s="14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47"/>
    </row>
    <row r="41" spans="1:43" x14ac:dyDescent="0.25">
      <c r="A41" s="229"/>
      <c r="B41" s="9">
        <v>106133</v>
      </c>
      <c r="C41" s="9" t="s">
        <v>75</v>
      </c>
      <c r="D41" s="9" t="s">
        <v>32</v>
      </c>
      <c r="E41" s="9">
        <v>1250</v>
      </c>
      <c r="F41" t="e">
        <f>IF(#REF!="Yes",#REF!*#REF!,"")</f>
        <v>#REF!</v>
      </c>
      <c r="H41" s="14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47"/>
    </row>
    <row r="42" spans="1:43" x14ac:dyDescent="0.25">
      <c r="A42" s="229"/>
      <c r="B42" s="9">
        <v>104589</v>
      </c>
      <c r="C42" s="9" t="s">
        <v>76</v>
      </c>
      <c r="D42" s="9" t="s">
        <v>32</v>
      </c>
      <c r="E42" s="9">
        <v>12000</v>
      </c>
      <c r="F42" t="e">
        <f>IF(#REF!="Yes",#REF!*#REF!,"")</f>
        <v>#REF!</v>
      </c>
      <c r="H42" s="14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47"/>
    </row>
    <row r="43" spans="1:43" x14ac:dyDescent="0.25">
      <c r="A43" s="229"/>
      <c r="B43" s="9">
        <v>107442</v>
      </c>
      <c r="C43" s="9" t="s">
        <v>77</v>
      </c>
      <c r="D43" s="9" t="s">
        <v>48</v>
      </c>
      <c r="E43" s="9">
        <v>1</v>
      </c>
      <c r="F43" t="e">
        <f>IF(#REF!="Yes",#REF!*#REF!,"")</f>
        <v>#REF!</v>
      </c>
      <c r="H43" s="14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47"/>
    </row>
    <row r="44" spans="1:43" x14ac:dyDescent="0.25">
      <c r="A44" s="229"/>
      <c r="B44" s="9">
        <v>107443</v>
      </c>
      <c r="C44" s="9" t="s">
        <v>78</v>
      </c>
      <c r="D44" s="9" t="s">
        <v>79</v>
      </c>
      <c r="E44" s="9">
        <v>1</v>
      </c>
      <c r="F44" t="e">
        <f>IF(#REF!="Yes",#REF!*#REF!,"")</f>
        <v>#REF!</v>
      </c>
      <c r="H44" s="14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47"/>
    </row>
    <row r="45" spans="1:43" x14ac:dyDescent="0.25">
      <c r="A45" s="229"/>
      <c r="B45" s="9">
        <v>107469</v>
      </c>
      <c r="C45" s="9" t="s">
        <v>80</v>
      </c>
      <c r="D45" s="9" t="s">
        <v>81</v>
      </c>
      <c r="E45" s="9">
        <v>1</v>
      </c>
      <c r="F45" t="e">
        <f>IF(#REF!="Yes",#REF!*#REF!,"")</f>
        <v>#REF!</v>
      </c>
      <c r="H45" s="14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47"/>
    </row>
    <row r="46" spans="1:43" x14ac:dyDescent="0.25">
      <c r="A46" s="229"/>
      <c r="B46" s="9">
        <v>107444</v>
      </c>
      <c r="C46" s="9" t="s">
        <v>82</v>
      </c>
      <c r="D46" s="9" t="s">
        <v>83</v>
      </c>
      <c r="E46" s="9">
        <v>10</v>
      </c>
      <c r="F46" t="e">
        <f>IF(#REF!="Yes",#REF!*#REF!,"")</f>
        <v>#REF!</v>
      </c>
      <c r="H46" s="14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47"/>
    </row>
    <row r="47" spans="1:43" x14ac:dyDescent="0.25">
      <c r="A47" s="229"/>
      <c r="B47" s="9">
        <v>107445</v>
      </c>
      <c r="C47" s="9" t="s">
        <v>84</v>
      </c>
      <c r="D47" s="9" t="s">
        <v>83</v>
      </c>
      <c r="E47" s="9">
        <v>10</v>
      </c>
      <c r="F47" t="e">
        <f>IF(#REF!="Yes",#REF!*#REF!,"")</f>
        <v>#REF!</v>
      </c>
      <c r="H47" s="14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47"/>
    </row>
    <row r="48" spans="1:43" x14ac:dyDescent="0.25">
      <c r="A48" s="229"/>
      <c r="B48" s="9">
        <v>107446</v>
      </c>
      <c r="C48" s="9" t="s">
        <v>85</v>
      </c>
      <c r="D48" s="9" t="s">
        <v>83</v>
      </c>
      <c r="E48" s="9">
        <v>10</v>
      </c>
      <c r="F48" t="e">
        <f>IF(#REF!="Yes",#REF!*#REF!,"")</f>
        <v>#REF!</v>
      </c>
      <c r="H48" s="14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47"/>
    </row>
    <row r="49" spans="1:43" x14ac:dyDescent="0.25">
      <c r="A49" s="229"/>
      <c r="B49" s="9">
        <v>107447</v>
      </c>
      <c r="C49" s="9" t="s">
        <v>86</v>
      </c>
      <c r="D49" s="9" t="s">
        <v>87</v>
      </c>
      <c r="E49" s="9">
        <v>1</v>
      </c>
      <c r="F49" t="e">
        <f>IF(#REF!="Yes",#REF!*#REF!,"")</f>
        <v>#REF!</v>
      </c>
      <c r="H49" s="14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47"/>
    </row>
    <row r="50" spans="1:43" x14ac:dyDescent="0.25">
      <c r="A50" s="229"/>
      <c r="B50" s="9">
        <v>107448</v>
      </c>
      <c r="C50" s="9" t="s">
        <v>88</v>
      </c>
      <c r="D50" s="9" t="s">
        <v>89</v>
      </c>
      <c r="E50" s="9">
        <v>100</v>
      </c>
      <c r="F50" t="e">
        <f>IF(#REF!="Yes",#REF!*#REF!,"")</f>
        <v>#REF!</v>
      </c>
      <c r="H50" s="14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47"/>
    </row>
    <row r="51" spans="1:43" x14ac:dyDescent="0.25">
      <c r="A51" s="229"/>
      <c r="B51" s="9">
        <v>107449</v>
      </c>
      <c r="C51" s="9" t="s">
        <v>90</v>
      </c>
      <c r="D51" s="9" t="s">
        <v>87</v>
      </c>
      <c r="E51" s="9">
        <v>1</v>
      </c>
      <c r="F51" t="e">
        <f>IF(#REF!="Yes",#REF!*#REF!,"")</f>
        <v>#REF!</v>
      </c>
      <c r="H51" s="14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47"/>
    </row>
    <row r="52" spans="1:43" x14ac:dyDescent="0.25">
      <c r="A52" s="229"/>
      <c r="B52" s="9">
        <v>107450</v>
      </c>
      <c r="C52" s="9" t="s">
        <v>91</v>
      </c>
      <c r="D52" s="9" t="s">
        <v>87</v>
      </c>
      <c r="E52" s="9">
        <v>1</v>
      </c>
      <c r="F52" t="e">
        <f>IF(#REF!="Yes",#REF!*#REF!,"")</f>
        <v>#REF!</v>
      </c>
      <c r="H52" s="14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47"/>
    </row>
    <row r="53" spans="1:43" x14ac:dyDescent="0.25">
      <c r="A53" s="229"/>
      <c r="B53" s="9">
        <v>104161</v>
      </c>
      <c r="C53" s="9" t="s">
        <v>92</v>
      </c>
      <c r="D53" s="9" t="s">
        <v>93</v>
      </c>
      <c r="E53" s="9">
        <v>1000</v>
      </c>
      <c r="F53" t="e">
        <f>IF(#REF!="Yes",#REF!*#REF!,"")</f>
        <v>#REF!</v>
      </c>
      <c r="H53" s="14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47"/>
    </row>
    <row r="54" spans="1:43" x14ac:dyDescent="0.25">
      <c r="A54" s="229"/>
      <c r="B54" s="9">
        <v>107451</v>
      </c>
      <c r="C54" s="9" t="s">
        <v>94</v>
      </c>
      <c r="D54" s="9" t="s">
        <v>87</v>
      </c>
      <c r="E54" s="9">
        <v>1</v>
      </c>
      <c r="F54" t="e">
        <f>IF(#REF!="Yes",#REF!*#REF!,"")</f>
        <v>#REF!</v>
      </c>
      <c r="H54" s="14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47"/>
    </row>
    <row r="55" spans="1:43" x14ac:dyDescent="0.25">
      <c r="A55" s="229"/>
      <c r="B55" s="9">
        <v>103577</v>
      </c>
      <c r="C55" s="9" t="s">
        <v>95</v>
      </c>
      <c r="D55" s="9" t="s">
        <v>96</v>
      </c>
      <c r="E55" s="9">
        <v>100</v>
      </c>
      <c r="F55" t="e">
        <f>IF(#REF!="Yes",#REF!*#REF!,"")</f>
        <v>#REF!</v>
      </c>
      <c r="H55" s="14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47"/>
    </row>
    <row r="56" spans="1:43" x14ac:dyDescent="0.25">
      <c r="A56" s="229"/>
      <c r="B56" s="9">
        <v>107453</v>
      </c>
      <c r="C56" s="9" t="s">
        <v>97</v>
      </c>
      <c r="D56" s="9" t="s">
        <v>98</v>
      </c>
      <c r="E56" s="9">
        <v>50</v>
      </c>
      <c r="F56" t="e">
        <f>IF(#REF!="Yes",#REF!*#REF!,"")</f>
        <v>#REF!</v>
      </c>
      <c r="H56" s="14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47"/>
    </row>
    <row r="57" spans="1:43" x14ac:dyDescent="0.25">
      <c r="A57" s="229"/>
      <c r="B57" s="9">
        <v>107454</v>
      </c>
      <c r="C57" s="9" t="s">
        <v>99</v>
      </c>
      <c r="D57" s="9" t="s">
        <v>98</v>
      </c>
      <c r="E57" s="9">
        <v>50</v>
      </c>
      <c r="F57" t="e">
        <f>IF(#REF!="Yes",#REF!*#REF!,"")</f>
        <v>#REF!</v>
      </c>
      <c r="H57" s="14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47"/>
    </row>
    <row r="58" spans="1:43" x14ac:dyDescent="0.25">
      <c r="A58" s="229"/>
      <c r="B58" s="9">
        <v>107455</v>
      </c>
      <c r="C58" s="9" t="s">
        <v>100</v>
      </c>
      <c r="D58" s="9" t="s">
        <v>98</v>
      </c>
      <c r="E58" s="9">
        <v>50</v>
      </c>
      <c r="F58" t="e">
        <f>IF(#REF!="Yes",#REF!*#REF!,"")</f>
        <v>#REF!</v>
      </c>
      <c r="H58" s="14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47"/>
    </row>
    <row r="59" spans="1:43" x14ac:dyDescent="0.25">
      <c r="A59" s="229"/>
      <c r="B59" s="9">
        <v>107463</v>
      </c>
      <c r="C59" s="9" t="s">
        <v>101</v>
      </c>
      <c r="D59" s="9" t="s">
        <v>37</v>
      </c>
      <c r="E59" s="9">
        <v>10800</v>
      </c>
      <c r="F59" t="e">
        <f>IF(#REF!="Yes",#REF!*#REF!,"")</f>
        <v>#REF!</v>
      </c>
      <c r="H59" s="14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47"/>
    </row>
    <row r="60" spans="1:43" x14ac:dyDescent="0.25">
      <c r="A60" s="229"/>
      <c r="B60" s="9">
        <v>107467</v>
      </c>
      <c r="C60" s="9" t="s">
        <v>102</v>
      </c>
      <c r="D60" s="9" t="s">
        <v>87</v>
      </c>
      <c r="E60" s="9">
        <v>1</v>
      </c>
      <c r="F60" t="e">
        <f>IF(#REF!="Yes",#REF!*#REF!,"")</f>
        <v>#REF!</v>
      </c>
      <c r="H60" s="14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47"/>
    </row>
    <row r="61" spans="1:43" x14ac:dyDescent="0.25">
      <c r="A61" s="229"/>
      <c r="B61" s="9">
        <v>107460</v>
      </c>
      <c r="C61" s="9" t="s">
        <v>103</v>
      </c>
      <c r="D61" s="9" t="s">
        <v>104</v>
      </c>
      <c r="E61" s="9">
        <v>10</v>
      </c>
      <c r="F61" t="e">
        <f>IF(#REF!="Yes",#REF!*#REF!,"")</f>
        <v>#REF!</v>
      </c>
      <c r="H61" s="14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47"/>
    </row>
    <row r="62" spans="1:43" x14ac:dyDescent="0.25">
      <c r="A62" s="229"/>
      <c r="B62" s="9">
        <v>107461</v>
      </c>
      <c r="C62" s="9" t="s">
        <v>105</v>
      </c>
      <c r="D62" s="9" t="s">
        <v>104</v>
      </c>
      <c r="E62" s="9">
        <v>10</v>
      </c>
      <c r="F62" t="e">
        <f>IF(#REF!="Yes",#REF!*#REF!,"")</f>
        <v>#REF!</v>
      </c>
      <c r="H62" s="14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47"/>
    </row>
    <row r="63" spans="1:43" x14ac:dyDescent="0.25">
      <c r="A63" s="229"/>
      <c r="B63" s="9">
        <v>107462</v>
      </c>
      <c r="C63" s="9" t="s">
        <v>106</v>
      </c>
      <c r="D63" s="9" t="s">
        <v>104</v>
      </c>
      <c r="E63" s="9">
        <v>10</v>
      </c>
      <c r="F63" t="e">
        <f>IF(#REF!="Yes",#REF!*#REF!,"")</f>
        <v>#REF!</v>
      </c>
      <c r="H63" s="14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47"/>
    </row>
    <row r="64" spans="1:43" x14ac:dyDescent="0.25">
      <c r="A64" s="229"/>
      <c r="B64" s="9">
        <v>990210</v>
      </c>
      <c r="C64" s="9" t="s">
        <v>107</v>
      </c>
      <c r="D64" s="9" t="s">
        <v>108</v>
      </c>
      <c r="E64" s="9">
        <v>1</v>
      </c>
      <c r="F64" t="e">
        <f>IF(#REF!="Yes",#REF!*#REF!,"")</f>
        <v>#REF!</v>
      </c>
      <c r="H64" s="14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47"/>
    </row>
    <row r="65" spans="1:43" x14ac:dyDescent="0.25">
      <c r="A65" s="229"/>
      <c r="B65" s="9">
        <v>103223</v>
      </c>
      <c r="C65" s="9" t="s">
        <v>109</v>
      </c>
      <c r="D65" s="9" t="s">
        <v>110</v>
      </c>
      <c r="E65" s="9">
        <v>100</v>
      </c>
      <c r="F65" t="e">
        <f>IF(#REF!="Yes",#REF!*#REF!,"")</f>
        <v>#REF!</v>
      </c>
      <c r="H65" s="14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47"/>
    </row>
    <row r="66" spans="1:43" x14ac:dyDescent="0.25">
      <c r="A66" s="229"/>
      <c r="B66" s="9">
        <v>104922</v>
      </c>
      <c r="C66" s="9" t="s">
        <v>111</v>
      </c>
      <c r="D66" s="9" t="s">
        <v>112</v>
      </c>
      <c r="E66" s="9">
        <v>100</v>
      </c>
      <c r="F66" t="e">
        <f>IF(#REF!="Yes",#REF!*#REF!,"")</f>
        <v>#REF!</v>
      </c>
      <c r="H66" s="14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47"/>
    </row>
    <row r="67" spans="1:43" x14ac:dyDescent="0.25">
      <c r="A67" s="229"/>
      <c r="B67" s="9">
        <v>107036</v>
      </c>
      <c r="C67" s="9" t="s">
        <v>113</v>
      </c>
      <c r="D67" s="9" t="s">
        <v>114</v>
      </c>
      <c r="E67" s="9">
        <v>100</v>
      </c>
      <c r="F67" t="e">
        <f>IF(#REF!="Yes",#REF!*#REF!,"")</f>
        <v>#REF!</v>
      </c>
      <c r="H67" s="14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47"/>
    </row>
    <row r="68" spans="1:43" x14ac:dyDescent="0.25">
      <c r="A68" s="229"/>
      <c r="B68" s="9">
        <v>104854</v>
      </c>
      <c r="C68" s="9" t="s">
        <v>115</v>
      </c>
      <c r="D68" s="9" t="s">
        <v>114</v>
      </c>
      <c r="E68" s="9">
        <v>400</v>
      </c>
      <c r="F68" t="e">
        <f>IF(#REF!="Yes",#REF!*#REF!,"")</f>
        <v>#REF!</v>
      </c>
      <c r="H68" s="14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47"/>
    </row>
    <row r="69" spans="1:43" x14ac:dyDescent="0.25">
      <c r="A69" s="229"/>
      <c r="B69" s="9">
        <v>106984</v>
      </c>
      <c r="C69" s="9" t="s">
        <v>116</v>
      </c>
      <c r="D69" s="9" t="s">
        <v>114</v>
      </c>
      <c r="E69" s="9">
        <v>100</v>
      </c>
      <c r="F69" t="e">
        <f>IF(#REF!="Yes",#REF!*#REF!,"")</f>
        <v>#REF!</v>
      </c>
      <c r="H69" s="14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47"/>
    </row>
    <row r="70" spans="1:43" x14ac:dyDescent="0.25">
      <c r="A70" s="229"/>
      <c r="B70" s="9">
        <v>104849</v>
      </c>
      <c r="C70" s="9" t="s">
        <v>117</v>
      </c>
      <c r="D70" s="9" t="s">
        <v>114</v>
      </c>
      <c r="E70" s="9">
        <v>400</v>
      </c>
      <c r="F70" t="e">
        <f>IF(#REF!="Yes",#REF!*#REF!,"")</f>
        <v>#REF!</v>
      </c>
      <c r="H70" s="14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47"/>
    </row>
    <row r="71" spans="1:43" x14ac:dyDescent="0.25">
      <c r="A71" s="229"/>
      <c r="B71" s="9">
        <v>107452</v>
      </c>
      <c r="C71" s="9" t="s">
        <v>118</v>
      </c>
      <c r="D71" s="9" t="s">
        <v>87</v>
      </c>
      <c r="E71" s="9">
        <v>1</v>
      </c>
      <c r="F71" t="e">
        <f>IF(#REF!="Yes",#REF!*#REF!,"")</f>
        <v>#REF!</v>
      </c>
      <c r="H71" s="14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47"/>
    </row>
    <row r="72" spans="1:43" ht="15.75" thickBot="1" x14ac:dyDescent="0.3">
      <c r="A72" s="230"/>
      <c r="B72" s="10">
        <v>107470</v>
      </c>
      <c r="C72" s="10" t="s">
        <v>119</v>
      </c>
      <c r="D72" s="10" t="s">
        <v>87</v>
      </c>
      <c r="E72" s="10">
        <v>1</v>
      </c>
      <c r="F72" t="e">
        <f>IF(#REF!="Yes",#REF!*#REF!,"")</f>
        <v>#REF!</v>
      </c>
      <c r="H72" s="151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2"/>
      <c r="AK72" s="152"/>
      <c r="AL72" s="152"/>
      <c r="AM72" s="152"/>
      <c r="AN72" s="152"/>
      <c r="AO72" s="152"/>
      <c r="AP72" s="152"/>
      <c r="AQ72" s="153"/>
    </row>
    <row r="73" spans="1:43" x14ac:dyDescent="0.25">
      <c r="A73" s="231"/>
      <c r="B73" s="231"/>
      <c r="C73" s="231"/>
      <c r="D73" s="231"/>
      <c r="E73" s="231"/>
    </row>
    <row r="74" spans="1:43" x14ac:dyDescent="0.25">
      <c r="F74" t="e">
        <f>SUM(F6:F72)</f>
        <v>#REF!</v>
      </c>
    </row>
  </sheetData>
  <sheetProtection password="A9CD" sheet="1" objects="1" scenarios="1" selectLockedCells="1"/>
  <mergeCells count="12">
    <mergeCell ref="C1:E2"/>
    <mergeCell ref="A4:A5"/>
    <mergeCell ref="B4:B5"/>
    <mergeCell ref="C4:C5"/>
    <mergeCell ref="D4:D5"/>
    <mergeCell ref="E4:E5"/>
    <mergeCell ref="H4:AQ4"/>
    <mergeCell ref="A10:A21"/>
    <mergeCell ref="A22:A37"/>
    <mergeCell ref="A38:A72"/>
    <mergeCell ref="A73:E73"/>
    <mergeCell ref="A6:A9"/>
  </mergeCells>
  <pageMargins left="0.25" right="0.25" top="0.75" bottom="0.75" header="0.3" footer="0.3"/>
  <pageSetup paperSize="3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CostsperProcedure_Button1_Click">
                <anchor moveWithCells="1" sizeWithCells="1">
                  <from>
                    <xdr:col>0</xdr:col>
                    <xdr:colOff>19050</xdr:colOff>
                    <xdr:row>0</xdr:row>
                    <xdr:rowOff>9525</xdr:rowOff>
                  </from>
                  <to>
                    <xdr:col>1</xdr:col>
                    <xdr:colOff>676275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3</vt:i4>
      </vt:variant>
    </vt:vector>
  </HeadingPairs>
  <TitlesOfParts>
    <vt:vector size="9" baseType="lpstr">
      <vt:lpstr>Home Page</vt:lpstr>
      <vt:lpstr>Costs per Procedure</vt:lpstr>
      <vt:lpstr>Monthly Procedures</vt:lpstr>
      <vt:lpstr>RTK Estimation</vt:lpstr>
      <vt:lpstr>Consumption of Commodities</vt:lpstr>
      <vt:lpstr>End of Month Inventory</vt:lpstr>
      <vt:lpstr>Graph Monthly Procedures</vt:lpstr>
      <vt:lpstr>Graph Cons Disposable Kits</vt:lpstr>
      <vt:lpstr>Graph Inventory Disposable Kits</vt:lpstr>
    </vt:vector>
  </TitlesOfParts>
  <Company>JSI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Jjaramillo</dc:creator>
  <cp:lastModifiedBy>Kara Hager</cp:lastModifiedBy>
  <cp:lastPrinted>2012-06-07T17:46:52Z</cp:lastPrinted>
  <dcterms:created xsi:type="dcterms:W3CDTF">2011-12-16T16:16:00Z</dcterms:created>
  <dcterms:modified xsi:type="dcterms:W3CDTF">2014-08-28T14:27:13Z</dcterms:modified>
</cp:coreProperties>
</file>