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G:\Shared drives\Health\Projects\Current\GAT0023 - SSLN 2.0\2. Programme Implementation\4. PSATs\PSAT Templates\VMMC\"/>
    </mc:Choice>
  </mc:AlternateContent>
  <xr:revisionPtr revIDLastSave="0" documentId="13_ncr:1_{DCB567D9-5A89-4B12-8293-366E1BDC582D}" xr6:coauthVersionLast="47" xr6:coauthVersionMax="47" xr10:uidLastSave="{00000000-0000-0000-0000-000000000000}"/>
  <bookViews>
    <workbookView xWindow="19090" yWindow="-110" windowWidth="19420" windowHeight="10300" firstSheet="7" activeTab="9" xr2:uid="{029BEC40-7FD3-4F75-A30D-96B80AC680B4}"/>
  </bookViews>
  <sheets>
    <sheet name=" Contorno" sheetId="7" state="hidden" r:id="rId1"/>
    <sheet name=" Introdução" sheetId="13" r:id="rId2"/>
    <sheet name=" Instruções" sheetId="17" r:id="rId3"/>
    <sheet name=" Perguntas frequentes" sheetId="15" r:id="rId4"/>
    <sheet name=" Orientação para CMM" sheetId="24" r:id="rId5"/>
    <sheet name=" Gestão do Programa" sheetId="25" r:id="rId6"/>
    <sheet name=" Implementação do Programa" sheetId="26" r:id="rId7"/>
    <sheet name=" Resultados do programa" sheetId="27" r:id="rId8"/>
    <sheet name=" Resumo das pontuações" sheetId="9" r:id="rId9"/>
    <sheet name=" Próximos passos" sheetId="28" r:id="rId10"/>
    <sheet name=" Bibliografia" sheetId="16" r:id="rId11"/>
    <sheet name=" Acrônimos" sheetId="11" r:id="rId12"/>
  </sheets>
  <definedNames>
    <definedName name="_3" localSheetId="5">#REF!</definedName>
    <definedName name="_3" localSheetId="6">#REF!</definedName>
    <definedName name="_3" localSheetId="4">#REF!</definedName>
    <definedName name="_3" localSheetId="7">#REF!</definedName>
    <definedName name="_3">#REF!</definedName>
    <definedName name="edit">#REF!</definedName>
    <definedName name="new">#REF!</definedName>
    <definedName name="Numerical_Score" localSheetId="5">#REF!</definedName>
    <definedName name="Numerical_Score" localSheetId="6">#REF!</definedName>
    <definedName name="Numerical_Score" localSheetId="4">#REF!</definedName>
    <definedName name="Numerical_Score" localSheetId="9">#REF!</definedName>
    <definedName name="Numerical_Score" localSheetId="7">#REF!</definedName>
    <definedName name="Numerical_Score">#REF!</definedName>
    <definedName name="SCORE" localSheetId="5">#REF!</definedName>
    <definedName name="SCORE" localSheetId="6">#REF!</definedName>
    <definedName name="SCORE" localSheetId="4">#REF!</definedName>
    <definedName name="SCORE" localSheetId="9">#REF!</definedName>
    <definedName name="SCORE" localSheetId="7">#REF!</definedName>
    <definedName name="SCOR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29" i="25" l="1"/>
  <c r="N12" i="27"/>
  <c r="M12" i="27"/>
  <c r="L12" i="27"/>
  <c r="N11" i="27"/>
  <c r="M11" i="27"/>
  <c r="L11" i="27"/>
  <c r="N10" i="27"/>
  <c r="M10" i="27"/>
  <c r="L10" i="27"/>
  <c r="N9" i="27"/>
  <c r="M9" i="27"/>
  <c r="L9" i="27"/>
  <c r="N8" i="27"/>
  <c r="M8" i="27"/>
  <c r="L8" i="27"/>
  <c r="O8" i="27" s="1"/>
  <c r="N7" i="27"/>
  <c r="M7" i="27"/>
  <c r="L7" i="27"/>
  <c r="N6" i="27"/>
  <c r="M6" i="27"/>
  <c r="L6" i="27"/>
  <c r="N172" i="26"/>
  <c r="M172" i="26"/>
  <c r="L172" i="26"/>
  <c r="N171" i="26"/>
  <c r="M171" i="26"/>
  <c r="L171" i="26"/>
  <c r="N170" i="26"/>
  <c r="M170" i="26"/>
  <c r="L170" i="26"/>
  <c r="N169" i="26"/>
  <c r="M169" i="26"/>
  <c r="L169" i="26"/>
  <c r="N168" i="26"/>
  <c r="M168" i="26"/>
  <c r="L168" i="26"/>
  <c r="N167" i="26"/>
  <c r="M167" i="26"/>
  <c r="L167" i="26"/>
  <c r="N165" i="26"/>
  <c r="M165" i="26"/>
  <c r="L165" i="26"/>
  <c r="N164" i="26"/>
  <c r="M164" i="26"/>
  <c r="L164" i="26"/>
  <c r="N163" i="26"/>
  <c r="M163" i="26"/>
  <c r="L163" i="26"/>
  <c r="N162" i="26"/>
  <c r="M162" i="26"/>
  <c r="L162" i="26"/>
  <c r="N161" i="26"/>
  <c r="M161" i="26"/>
  <c r="L161" i="26"/>
  <c r="N160" i="26"/>
  <c r="M160" i="26"/>
  <c r="L160" i="26"/>
  <c r="N159" i="26"/>
  <c r="M159" i="26"/>
  <c r="L159" i="26"/>
  <c r="N157" i="26"/>
  <c r="M157" i="26"/>
  <c r="L157" i="26"/>
  <c r="N156" i="26"/>
  <c r="M156" i="26"/>
  <c r="L156" i="26"/>
  <c r="N155" i="26"/>
  <c r="M155" i="26"/>
  <c r="L155" i="26"/>
  <c r="N154" i="26"/>
  <c r="M154" i="26"/>
  <c r="L154" i="26"/>
  <c r="N153" i="26"/>
  <c r="M153" i="26"/>
  <c r="L153" i="26"/>
  <c r="N150" i="26"/>
  <c r="M150" i="26"/>
  <c r="L150" i="26"/>
  <c r="N149" i="26"/>
  <c r="M149" i="26"/>
  <c r="L149" i="26"/>
  <c r="N148" i="26"/>
  <c r="M148" i="26"/>
  <c r="L148" i="26"/>
  <c r="N147" i="26"/>
  <c r="M147" i="26"/>
  <c r="L147" i="26"/>
  <c r="N146" i="26"/>
  <c r="M146" i="26"/>
  <c r="L146" i="26"/>
  <c r="N145" i="26"/>
  <c r="M145" i="26"/>
  <c r="L145" i="26"/>
  <c r="N143" i="26"/>
  <c r="M143" i="26"/>
  <c r="L143" i="26"/>
  <c r="N142" i="26"/>
  <c r="M142" i="26"/>
  <c r="L142" i="26"/>
  <c r="N141" i="26"/>
  <c r="M141" i="26"/>
  <c r="L141" i="26"/>
  <c r="N139" i="26"/>
  <c r="M139" i="26"/>
  <c r="L139" i="26"/>
  <c r="N138" i="26"/>
  <c r="M138" i="26"/>
  <c r="L138" i="26"/>
  <c r="N137" i="26"/>
  <c r="M137" i="26"/>
  <c r="L137" i="26"/>
  <c r="N136" i="26"/>
  <c r="M136" i="26"/>
  <c r="L136" i="26"/>
  <c r="N135" i="26"/>
  <c r="M135" i="26"/>
  <c r="L135" i="26"/>
  <c r="N133" i="26"/>
  <c r="M133" i="26"/>
  <c r="L133" i="26"/>
  <c r="N132" i="26"/>
  <c r="M132" i="26"/>
  <c r="L132" i="26"/>
  <c r="N131" i="26"/>
  <c r="M131" i="26"/>
  <c r="L131" i="26"/>
  <c r="N130" i="26"/>
  <c r="M130" i="26"/>
  <c r="L130" i="26"/>
  <c r="N129" i="26"/>
  <c r="M129" i="26"/>
  <c r="L129" i="26"/>
  <c r="N128" i="26"/>
  <c r="M128" i="26"/>
  <c r="L128" i="26"/>
  <c r="N127" i="26"/>
  <c r="M127" i="26"/>
  <c r="L127" i="26"/>
  <c r="N126" i="26"/>
  <c r="M126" i="26"/>
  <c r="L126" i="26"/>
  <c r="N125" i="26"/>
  <c r="M125" i="26"/>
  <c r="L125" i="26"/>
  <c r="N123" i="26"/>
  <c r="M123" i="26"/>
  <c r="L123" i="26"/>
  <c r="N122" i="26"/>
  <c r="M122" i="26"/>
  <c r="L122" i="26"/>
  <c r="N121" i="26"/>
  <c r="M121" i="26"/>
  <c r="L121" i="26"/>
  <c r="N120" i="26"/>
  <c r="M120" i="26"/>
  <c r="L120" i="26"/>
  <c r="N119" i="26"/>
  <c r="M119" i="26"/>
  <c r="L119" i="26"/>
  <c r="N118" i="26"/>
  <c r="M118" i="26"/>
  <c r="L118" i="26"/>
  <c r="N116" i="26"/>
  <c r="M116" i="26"/>
  <c r="L116" i="26"/>
  <c r="N115" i="26"/>
  <c r="M115" i="26"/>
  <c r="L115" i="26"/>
  <c r="N112" i="26"/>
  <c r="M112" i="26"/>
  <c r="L112" i="26"/>
  <c r="N111" i="26"/>
  <c r="M111" i="26"/>
  <c r="L111" i="26"/>
  <c r="N110" i="26"/>
  <c r="M110" i="26"/>
  <c r="L110" i="26"/>
  <c r="N109" i="26"/>
  <c r="M109" i="26"/>
  <c r="L109" i="26"/>
  <c r="N108" i="26"/>
  <c r="M108" i="26"/>
  <c r="L108" i="26"/>
  <c r="N106" i="26"/>
  <c r="M106" i="26"/>
  <c r="L106" i="26"/>
  <c r="N105" i="26"/>
  <c r="M105" i="26"/>
  <c r="L105" i="26"/>
  <c r="N104" i="26"/>
  <c r="M104" i="26"/>
  <c r="L104" i="26"/>
  <c r="N103" i="26"/>
  <c r="M103" i="26"/>
  <c r="L103" i="26"/>
  <c r="N102" i="26"/>
  <c r="M102" i="26"/>
  <c r="L102" i="26"/>
  <c r="N101" i="26"/>
  <c r="M101" i="26"/>
  <c r="L101" i="26"/>
  <c r="N100" i="26"/>
  <c r="M100" i="26"/>
  <c r="L100" i="26"/>
  <c r="N98" i="26"/>
  <c r="M98" i="26"/>
  <c r="L98" i="26"/>
  <c r="N97" i="26"/>
  <c r="M97" i="26"/>
  <c r="L97" i="26"/>
  <c r="N96" i="26"/>
  <c r="M96" i="26"/>
  <c r="L96" i="26"/>
  <c r="N95" i="26"/>
  <c r="M95" i="26"/>
  <c r="L95" i="26"/>
  <c r="N94" i="26"/>
  <c r="M94" i="26"/>
  <c r="L94" i="26"/>
  <c r="N93" i="26"/>
  <c r="M93" i="26"/>
  <c r="L93" i="26"/>
  <c r="N92" i="26"/>
  <c r="M92" i="26"/>
  <c r="L92" i="26"/>
  <c r="N91" i="26"/>
  <c r="M91" i="26"/>
  <c r="L91" i="26"/>
  <c r="N90" i="26"/>
  <c r="M90" i="26"/>
  <c r="L90" i="26"/>
  <c r="N89" i="26"/>
  <c r="M89" i="26"/>
  <c r="L89" i="26"/>
  <c r="N88" i="26"/>
  <c r="M88" i="26"/>
  <c r="L88" i="26"/>
  <c r="N87" i="26"/>
  <c r="M87" i="26"/>
  <c r="L87" i="26"/>
  <c r="N86" i="26"/>
  <c r="M86" i="26"/>
  <c r="L86" i="26"/>
  <c r="N85" i="26"/>
  <c r="M85" i="26"/>
  <c r="L85" i="26"/>
  <c r="N84" i="26"/>
  <c r="M84" i="26"/>
  <c r="L84" i="26"/>
  <c r="N81" i="26"/>
  <c r="M81" i="26"/>
  <c r="L81" i="26"/>
  <c r="N80" i="26"/>
  <c r="M80" i="26"/>
  <c r="L80" i="26"/>
  <c r="N79" i="26"/>
  <c r="M79" i="26"/>
  <c r="L79" i="26"/>
  <c r="N78" i="26"/>
  <c r="M78" i="26"/>
  <c r="L78" i="26"/>
  <c r="N76" i="26"/>
  <c r="M76" i="26"/>
  <c r="L76" i="26"/>
  <c r="N75" i="26"/>
  <c r="M75" i="26"/>
  <c r="L75" i="26"/>
  <c r="N74" i="26"/>
  <c r="M74" i="26"/>
  <c r="L74" i="26"/>
  <c r="N73" i="26"/>
  <c r="M73" i="26"/>
  <c r="L73" i="26"/>
  <c r="N72" i="26"/>
  <c r="M72" i="26"/>
  <c r="L72" i="26"/>
  <c r="N70" i="26"/>
  <c r="M70" i="26"/>
  <c r="L70" i="26"/>
  <c r="N68" i="26"/>
  <c r="M68" i="26"/>
  <c r="L68" i="26"/>
  <c r="N66" i="26"/>
  <c r="M66" i="26"/>
  <c r="L66" i="26"/>
  <c r="N65" i="26"/>
  <c r="M65" i="26"/>
  <c r="L65" i="26"/>
  <c r="N63" i="26"/>
  <c r="M63" i="26"/>
  <c r="L63" i="26"/>
  <c r="N62" i="26"/>
  <c r="M62" i="26"/>
  <c r="L62" i="26"/>
  <c r="N61" i="26"/>
  <c r="M61" i="26"/>
  <c r="L61" i="26"/>
  <c r="N60" i="26"/>
  <c r="M60" i="26"/>
  <c r="L60" i="26"/>
  <c r="N58" i="26"/>
  <c r="M58" i="26"/>
  <c r="L58" i="26"/>
  <c r="N57" i="26"/>
  <c r="M57" i="26"/>
  <c r="L57" i="26"/>
  <c r="N56" i="26"/>
  <c r="M56" i="26"/>
  <c r="L56" i="26"/>
  <c r="N53" i="26"/>
  <c r="M53" i="26"/>
  <c r="L53" i="26"/>
  <c r="N52" i="26"/>
  <c r="M52" i="26"/>
  <c r="L52" i="26"/>
  <c r="N51" i="26"/>
  <c r="M51" i="26"/>
  <c r="L51" i="26"/>
  <c r="N49" i="26"/>
  <c r="M49" i="26"/>
  <c r="L49" i="26"/>
  <c r="N48" i="26"/>
  <c r="M48" i="26"/>
  <c r="L48" i="26"/>
  <c r="N47" i="26"/>
  <c r="M47" i="26"/>
  <c r="L47" i="26"/>
  <c r="N46" i="26"/>
  <c r="M46" i="26"/>
  <c r="L46" i="26"/>
  <c r="N45" i="26"/>
  <c r="M45" i="26"/>
  <c r="L45" i="26"/>
  <c r="N43" i="26"/>
  <c r="M43" i="26"/>
  <c r="L43" i="26"/>
  <c r="N42" i="26"/>
  <c r="M42" i="26"/>
  <c r="L42" i="26"/>
  <c r="N41" i="26"/>
  <c r="M41" i="26"/>
  <c r="L41" i="26"/>
  <c r="N40" i="26"/>
  <c r="M40" i="26"/>
  <c r="L40" i="26"/>
  <c r="N39" i="26"/>
  <c r="M39" i="26"/>
  <c r="L39" i="26"/>
  <c r="N37" i="26"/>
  <c r="M37" i="26"/>
  <c r="L37" i="26"/>
  <c r="N36" i="26"/>
  <c r="M36" i="26"/>
  <c r="L36" i="26"/>
  <c r="N35" i="26"/>
  <c r="M35" i="26"/>
  <c r="L35" i="26"/>
  <c r="N34" i="26"/>
  <c r="M34" i="26"/>
  <c r="L34" i="26"/>
  <c r="N32" i="26"/>
  <c r="M32" i="26"/>
  <c r="L32" i="26"/>
  <c r="N31" i="26"/>
  <c r="M31" i="26"/>
  <c r="L31" i="26"/>
  <c r="N30" i="26"/>
  <c r="M30" i="26"/>
  <c r="L30" i="26"/>
  <c r="N29" i="26"/>
  <c r="M29" i="26"/>
  <c r="L29" i="26"/>
  <c r="N27" i="26"/>
  <c r="M27" i="26"/>
  <c r="L27" i="26"/>
  <c r="N26" i="26"/>
  <c r="M26" i="26"/>
  <c r="L26" i="26"/>
  <c r="N23" i="26"/>
  <c r="M23" i="26"/>
  <c r="L23" i="26"/>
  <c r="N22" i="26"/>
  <c r="M22" i="26"/>
  <c r="L22" i="26"/>
  <c r="N21" i="26"/>
  <c r="M21" i="26"/>
  <c r="L21" i="26"/>
  <c r="N20" i="26"/>
  <c r="M20" i="26"/>
  <c r="L20" i="26"/>
  <c r="N19" i="26"/>
  <c r="M19" i="26"/>
  <c r="L19" i="26"/>
  <c r="N18" i="26"/>
  <c r="M18" i="26"/>
  <c r="L18" i="26"/>
  <c r="N17" i="26"/>
  <c r="M17" i="26"/>
  <c r="L17" i="26"/>
  <c r="N15" i="26"/>
  <c r="M15" i="26"/>
  <c r="L15" i="26"/>
  <c r="N14" i="26"/>
  <c r="M14" i="26"/>
  <c r="L14" i="26"/>
  <c r="N12" i="26"/>
  <c r="M12" i="26"/>
  <c r="L12" i="26"/>
  <c r="N11" i="26"/>
  <c r="M11" i="26"/>
  <c r="L11" i="26"/>
  <c r="N10" i="26"/>
  <c r="M10" i="26"/>
  <c r="L10" i="26"/>
  <c r="N9" i="26"/>
  <c r="M9" i="26"/>
  <c r="L9" i="26"/>
  <c r="N8" i="26"/>
  <c r="M8" i="26"/>
  <c r="L8" i="26"/>
  <c r="N7" i="26"/>
  <c r="M7" i="26"/>
  <c r="L7" i="26"/>
  <c r="N84" i="25"/>
  <c r="M84" i="25"/>
  <c r="L84" i="25"/>
  <c r="N83" i="25"/>
  <c r="M83" i="25"/>
  <c r="L83" i="25"/>
  <c r="N82" i="25"/>
  <c r="M82" i="25"/>
  <c r="L82" i="25"/>
  <c r="N81" i="25"/>
  <c r="M81" i="25"/>
  <c r="L81" i="25"/>
  <c r="N80" i="25"/>
  <c r="M80" i="25"/>
  <c r="L80" i="25"/>
  <c r="N79" i="25"/>
  <c r="M79" i="25"/>
  <c r="L79" i="25"/>
  <c r="N76" i="25"/>
  <c r="M76" i="25"/>
  <c r="L76" i="25"/>
  <c r="N75" i="25"/>
  <c r="M75" i="25"/>
  <c r="L75" i="25"/>
  <c r="N74" i="25"/>
  <c r="M74" i="25"/>
  <c r="L74" i="25"/>
  <c r="N73" i="25"/>
  <c r="M73" i="25"/>
  <c r="L73" i="25"/>
  <c r="N71" i="25"/>
  <c r="M71" i="25"/>
  <c r="L71" i="25"/>
  <c r="N70" i="25"/>
  <c r="M70" i="25"/>
  <c r="L70" i="25"/>
  <c r="N69" i="25"/>
  <c r="M69" i="25"/>
  <c r="L69" i="25"/>
  <c r="N68" i="25"/>
  <c r="M68" i="25"/>
  <c r="L68" i="25"/>
  <c r="N67" i="25"/>
  <c r="M67" i="25"/>
  <c r="L67" i="25"/>
  <c r="N66" i="25"/>
  <c r="M66" i="25"/>
  <c r="L66" i="25"/>
  <c r="N65" i="25"/>
  <c r="M65" i="25"/>
  <c r="L65" i="25"/>
  <c r="N62" i="25"/>
  <c r="M62" i="25"/>
  <c r="L62" i="25"/>
  <c r="N61" i="25"/>
  <c r="M61" i="25"/>
  <c r="L61" i="25"/>
  <c r="N60" i="25"/>
  <c r="M60" i="25"/>
  <c r="L60" i="25"/>
  <c r="N59" i="25"/>
  <c r="M59" i="25"/>
  <c r="L59" i="25"/>
  <c r="N58" i="25"/>
  <c r="M58" i="25"/>
  <c r="L58" i="25"/>
  <c r="N57" i="25"/>
  <c r="M57" i="25"/>
  <c r="L57" i="25"/>
  <c r="N55" i="25"/>
  <c r="M55" i="25"/>
  <c r="L55" i="25"/>
  <c r="N54" i="25"/>
  <c r="M54" i="25"/>
  <c r="L54" i="25"/>
  <c r="N53" i="25"/>
  <c r="M53" i="25"/>
  <c r="L53" i="25"/>
  <c r="N52" i="25"/>
  <c r="M52" i="25"/>
  <c r="L52" i="25"/>
  <c r="N50" i="25"/>
  <c r="M50" i="25"/>
  <c r="L50" i="25"/>
  <c r="N49" i="25"/>
  <c r="M49" i="25"/>
  <c r="L49" i="25"/>
  <c r="N48" i="25"/>
  <c r="M48" i="25"/>
  <c r="L48" i="25"/>
  <c r="N47" i="25"/>
  <c r="M47" i="25"/>
  <c r="L47" i="25"/>
  <c r="N46" i="25"/>
  <c r="M46" i="25"/>
  <c r="L46" i="25"/>
  <c r="N45" i="25"/>
  <c r="M45" i="25"/>
  <c r="L45" i="25"/>
  <c r="N44" i="25"/>
  <c r="M44" i="25"/>
  <c r="L44" i="25"/>
  <c r="N42" i="25"/>
  <c r="M42" i="25"/>
  <c r="L42" i="25"/>
  <c r="N41" i="25"/>
  <c r="M41" i="25"/>
  <c r="L41" i="25"/>
  <c r="N40" i="25"/>
  <c r="M40" i="25"/>
  <c r="L40" i="25"/>
  <c r="N39" i="25"/>
  <c r="M39" i="25"/>
  <c r="L39" i="25"/>
  <c r="N38" i="25"/>
  <c r="M38" i="25"/>
  <c r="L38" i="25"/>
  <c r="N37" i="25"/>
  <c r="M37" i="25"/>
  <c r="L37" i="25"/>
  <c r="N34" i="25"/>
  <c r="M34" i="25"/>
  <c r="L34" i="25"/>
  <c r="N33" i="25"/>
  <c r="M33" i="25"/>
  <c r="L33" i="25"/>
  <c r="N32" i="25"/>
  <c r="M32" i="25"/>
  <c r="L32" i="25"/>
  <c r="N31" i="25"/>
  <c r="M31" i="25"/>
  <c r="L31" i="25"/>
  <c r="N30" i="25"/>
  <c r="M30" i="25"/>
  <c r="L30" i="25"/>
  <c r="N28" i="25"/>
  <c r="M28" i="25"/>
  <c r="L28" i="25"/>
  <c r="N27" i="25"/>
  <c r="M27" i="25"/>
  <c r="L27" i="25"/>
  <c r="N26" i="25"/>
  <c r="M26" i="25"/>
  <c r="L26" i="25"/>
  <c r="N25" i="25"/>
  <c r="M25" i="25"/>
  <c r="L25" i="25"/>
  <c r="N24" i="25"/>
  <c r="M24" i="25"/>
  <c r="L24" i="25"/>
  <c r="N23" i="25"/>
  <c r="M23" i="25"/>
  <c r="L23" i="25"/>
  <c r="N22" i="25"/>
  <c r="M22" i="25"/>
  <c r="L22" i="25"/>
  <c r="N21" i="25"/>
  <c r="M21" i="25"/>
  <c r="L21" i="25"/>
  <c r="N20" i="25"/>
  <c r="M20" i="25"/>
  <c r="L20" i="25"/>
  <c r="N18" i="25"/>
  <c r="M18" i="25"/>
  <c r="L18" i="25"/>
  <c r="N17" i="25"/>
  <c r="M17" i="25"/>
  <c r="L17" i="25"/>
  <c r="N16" i="25"/>
  <c r="M16" i="25"/>
  <c r="L16" i="25"/>
  <c r="N15" i="25"/>
  <c r="M15" i="25"/>
  <c r="L15" i="25"/>
  <c r="N14" i="25"/>
  <c r="M14" i="25"/>
  <c r="L14" i="25"/>
  <c r="N12" i="25"/>
  <c r="M12" i="25"/>
  <c r="L12" i="25"/>
  <c r="N11" i="25"/>
  <c r="M11" i="25"/>
  <c r="L11" i="25"/>
  <c r="N10" i="25"/>
  <c r="M10" i="25"/>
  <c r="L10" i="25"/>
  <c r="N9" i="25"/>
  <c r="M9" i="25"/>
  <c r="L9" i="25"/>
  <c r="N8" i="25"/>
  <c r="M8" i="25"/>
  <c r="L8" i="25"/>
  <c r="N7" i="25"/>
  <c r="M7" i="25"/>
  <c r="L7" i="25"/>
  <c r="D3" i="7"/>
  <c r="C3" i="7"/>
  <c r="O9" i="27" l="1"/>
  <c r="J9" i="27" s="1"/>
  <c r="O152" i="26"/>
  <c r="J152" i="26" s="1"/>
  <c r="O158" i="26"/>
  <c r="F41" i="9" s="1"/>
  <c r="J8" i="27"/>
  <c r="F45" i="9"/>
  <c r="O6" i="27"/>
  <c r="F43" i="9" s="1"/>
  <c r="O83" i="26"/>
  <c r="O134" i="26"/>
  <c r="F37" i="9" s="1"/>
  <c r="O117" i="26"/>
  <c r="F35" i="9" s="1"/>
  <c r="F51" i="9"/>
  <c r="O107" i="26"/>
  <c r="F33" i="9" s="1"/>
  <c r="O64" i="25"/>
  <c r="O6" i="25"/>
  <c r="O51" i="25"/>
  <c r="O78" i="25"/>
  <c r="F13" i="9" s="1"/>
  <c r="O16" i="26"/>
  <c r="O28" i="26"/>
  <c r="O44" i="26"/>
  <c r="O55" i="26"/>
  <c r="O64" i="26"/>
  <c r="F26" i="9" s="1"/>
  <c r="O71" i="26"/>
  <c r="F28" i="9" s="1"/>
  <c r="O77" i="26"/>
  <c r="O144" i="26"/>
  <c r="O36" i="25"/>
  <c r="O43" i="25"/>
  <c r="F8" i="9" s="1"/>
  <c r="O56" i="25"/>
  <c r="O72" i="25"/>
  <c r="O37" i="26"/>
  <c r="O75" i="26"/>
  <c r="O99" i="26"/>
  <c r="O114" i="26"/>
  <c r="O124" i="26"/>
  <c r="O10" i="27"/>
  <c r="O13" i="26"/>
  <c r="F15" i="9" s="1"/>
  <c r="O25" i="26"/>
  <c r="O33" i="26"/>
  <c r="O38" i="26"/>
  <c r="O50" i="26"/>
  <c r="F23" i="9" s="1"/>
  <c r="O59" i="26"/>
  <c r="F25" i="9" s="1"/>
  <c r="O67" i="26"/>
  <c r="O140" i="26"/>
  <c r="O166" i="26"/>
  <c r="O11" i="27"/>
  <c r="O7" i="27"/>
  <c r="J7" i="27" s="1"/>
  <c r="O12" i="27"/>
  <c r="O29" i="25"/>
  <c r="O19" i="25"/>
  <c r="O13" i="25"/>
  <c r="O6" i="26"/>
  <c r="F14" i="9" s="1"/>
  <c r="F46" i="9" l="1"/>
  <c r="F40" i="9"/>
  <c r="J158" i="26"/>
  <c r="J134" i="26"/>
  <c r="J59" i="26"/>
  <c r="J117" i="26"/>
  <c r="J64" i="26"/>
  <c r="J12" i="27"/>
  <c r="F49" i="9"/>
  <c r="F44" i="9"/>
  <c r="J10" i="27"/>
  <c r="F47" i="9"/>
  <c r="J11" i="27"/>
  <c r="F48" i="9"/>
  <c r="J6" i="27"/>
  <c r="J50" i="26"/>
  <c r="J38" i="26"/>
  <c r="F21" i="9"/>
  <c r="J33" i="26"/>
  <c r="F19" i="9"/>
  <c r="J37" i="26"/>
  <c r="F20" i="9"/>
  <c r="J99" i="26"/>
  <c r="F32" i="9"/>
  <c r="J55" i="26"/>
  <c r="F24" i="9"/>
  <c r="J44" i="26"/>
  <c r="F22" i="9"/>
  <c r="J25" i="26"/>
  <c r="F17" i="9"/>
  <c r="J166" i="26"/>
  <c r="F42" i="9"/>
  <c r="J13" i="26"/>
  <c r="J140" i="26"/>
  <c r="F38" i="9"/>
  <c r="J28" i="26"/>
  <c r="F18" i="9"/>
  <c r="J77" i="26"/>
  <c r="F30" i="9"/>
  <c r="J75" i="26"/>
  <c r="F29" i="9"/>
  <c r="J67" i="26"/>
  <c r="F27" i="9"/>
  <c r="J124" i="26"/>
  <c r="F36" i="9"/>
  <c r="J16" i="26"/>
  <c r="F16" i="9"/>
  <c r="J107" i="26"/>
  <c r="J114" i="26"/>
  <c r="F34" i="9"/>
  <c r="J144" i="26"/>
  <c r="F39" i="9"/>
  <c r="J83" i="26"/>
  <c r="F31" i="9"/>
  <c r="F5" i="9"/>
  <c r="F50" i="9"/>
  <c r="J13" i="25"/>
  <c r="F4" i="9"/>
  <c r="J52" i="25"/>
  <c r="F9" i="9"/>
  <c r="J6" i="25"/>
  <c r="F3" i="9"/>
  <c r="J36" i="25"/>
  <c r="F7" i="9"/>
  <c r="J64" i="25"/>
  <c r="F11" i="9"/>
  <c r="J29" i="25"/>
  <c r="F6" i="9"/>
  <c r="J72" i="25"/>
  <c r="F12" i="9"/>
  <c r="J56" i="25"/>
  <c r="F10" i="9"/>
  <c r="M16" i="27"/>
  <c r="J78" i="25"/>
  <c r="J43" i="25"/>
  <c r="J19" i="25"/>
  <c r="J71" i="26"/>
  <c r="M17" i="27"/>
  <c r="M87" i="25"/>
  <c r="M88" i="25"/>
  <c r="J6" i="26"/>
  <c r="M175" i="26"/>
  <c r="M174" i="26"/>
  <c r="F47" i="28" l="1" a="1"/>
  <c r="F47" i="28" s="1"/>
  <c r="F5" i="28" a="1"/>
  <c r="F5" i="28" s="1"/>
  <c r="I54" i="9"/>
  <c r="F6" i="28" a="1"/>
  <c r="F6" i="28" s="1"/>
  <c r="F17" i="28" a="1"/>
  <c r="F17" i="28" s="1"/>
  <c r="F28" i="28" a="1"/>
  <c r="F28" i="28" s="1"/>
  <c r="F40" i="28" a="1"/>
  <c r="F40" i="28" s="1"/>
  <c r="F52" i="28" a="1"/>
  <c r="F52" i="28" s="1"/>
  <c r="F7" i="28" a="1"/>
  <c r="F7" i="28" s="1"/>
  <c r="F29" i="28" a="1"/>
  <c r="F29" i="28" s="1"/>
  <c r="F41" i="28" a="1"/>
  <c r="F41" i="28" s="1"/>
  <c r="F53" i="28" a="1"/>
  <c r="F53" i="28" s="1"/>
  <c r="F54" i="28" a="1"/>
  <c r="F54" i="28" s="1"/>
  <c r="F8" i="28" a="1"/>
  <c r="F8" i="28" s="1"/>
  <c r="F18" i="28" a="1"/>
  <c r="F18" i="28" s="1"/>
  <c r="F30" i="28" a="1"/>
  <c r="F30" i="28" s="1"/>
  <c r="F42" i="28" a="1"/>
  <c r="F42" i="28" s="1"/>
  <c r="F51" i="28" a="1"/>
  <c r="F51" i="28" s="1"/>
  <c r="F9" i="28" a="1"/>
  <c r="F9" i="28" s="1"/>
  <c r="F19" i="28" a="1"/>
  <c r="F19" i="28" s="1"/>
  <c r="F31" i="28" a="1"/>
  <c r="F31" i="28" s="1"/>
  <c r="F43" i="28" a="1"/>
  <c r="F43" i="28" s="1"/>
  <c r="F10" i="28" a="1"/>
  <c r="F10" i="28" s="1"/>
  <c r="F20" i="28" a="1"/>
  <c r="F20" i="28" s="1"/>
  <c r="F32" i="28" a="1"/>
  <c r="F32" i="28" s="1"/>
  <c r="F44" i="28" a="1"/>
  <c r="F44" i="28" s="1"/>
  <c r="F16" i="28" a="1"/>
  <c r="F16" i="28" s="1"/>
  <c r="F11" i="28" a="1"/>
  <c r="F11" i="28" s="1"/>
  <c r="F21" i="28" a="1"/>
  <c r="F21" i="28" s="1"/>
  <c r="F33" i="28" a="1"/>
  <c r="F33" i="28" s="1"/>
  <c r="F45" i="28" a="1"/>
  <c r="F45" i="28" s="1"/>
  <c r="F50" i="28" a="1"/>
  <c r="F50" i="28" s="1"/>
  <c r="F22" i="28" a="1"/>
  <c r="F22" i="28" s="1"/>
  <c r="F34" i="28" a="1"/>
  <c r="F34" i="28" s="1"/>
  <c r="F46" i="28" a="1"/>
  <c r="F46" i="28" s="1"/>
  <c r="F49" i="28" a="1"/>
  <c r="F49" i="28" s="1"/>
  <c r="F27" i="28" a="1"/>
  <c r="F27" i="28" s="1"/>
  <c r="F12" i="28" a="1"/>
  <c r="F12" i="28" s="1"/>
  <c r="F23" i="28" a="1"/>
  <c r="F23" i="28" s="1"/>
  <c r="F35" i="28" a="1"/>
  <c r="F35" i="28" s="1"/>
  <c r="F26" i="28" a="1"/>
  <c r="F26" i="28" s="1"/>
  <c r="F13" i="28" a="1"/>
  <c r="F13" i="28" s="1"/>
  <c r="F24" i="28" a="1"/>
  <c r="F24" i="28" s="1"/>
  <c r="F36" i="28" a="1"/>
  <c r="F36" i="28" s="1"/>
  <c r="F48" i="28" a="1"/>
  <c r="F48" i="28" s="1"/>
  <c r="F38" i="28" a="1"/>
  <c r="F38" i="28" s="1"/>
  <c r="F14" i="28" a="1"/>
  <c r="F14" i="28" s="1"/>
  <c r="F25" i="28" a="1"/>
  <c r="F25" i="28" s="1"/>
  <c r="F37" i="28" a="1"/>
  <c r="F37" i="28" s="1"/>
  <c r="F15" i="28" a="1"/>
  <c r="F15" i="28" s="1"/>
  <c r="F39" i="28" a="1"/>
  <c r="F39" i="28" s="1"/>
  <c r="I55" i="9"/>
  <c r="M18" i="27"/>
  <c r="N18" i="27" s="1"/>
  <c r="M176" i="26"/>
  <c r="N176" i="26" s="1"/>
  <c r="M89" i="25"/>
  <c r="N89" i="25" s="1"/>
  <c r="I56" i="9" l="1"/>
  <c r="J56" i="9" s="1"/>
</calcChain>
</file>

<file path=xl/sharedStrings.xml><?xml version="1.0" encoding="utf-8"?>
<sst xmlns="http://schemas.openxmlformats.org/spreadsheetml/2006/main" count="815" uniqueCount="505">
  <si>
    <t>REFERÊNCIA</t>
  </si>
  <si>
    <t>Estratégia Nacional do MMC</t>
  </si>
  <si>
    <t>Grupo de Trabalho Técnico (TWG) para MMC</t>
  </si>
  <si>
    <t>Diretrizes Nacionais de Implementação do MMC</t>
  </si>
  <si>
    <t>Coordenação com outros ministérios</t>
  </si>
  <si>
    <t>Estratégia de advocacia e kit de ferramentas</t>
  </si>
  <si>
    <t>Plano Operacional Nacional do MMC</t>
  </si>
  <si>
    <t>1. Liderança e advocacia</t>
  </si>
  <si>
    <t>3. Políticas e ambiente legislativo</t>
  </si>
  <si>
    <t>4. Financiamento</t>
  </si>
  <si>
    <t>Resultados do programa</t>
  </si>
  <si>
    <t>Gerenciamento do Programa</t>
  </si>
  <si>
    <t>Planejamento da força de trabalho em saúde</t>
  </si>
  <si>
    <t>2. Coordenação e responsabilidade</t>
  </si>
  <si>
    <t>Implementação do Programa</t>
  </si>
  <si>
    <t>1.1</t>
  </si>
  <si>
    <t>1.2</t>
  </si>
  <si>
    <t>1.3</t>
  </si>
  <si>
    <t>2.1</t>
  </si>
  <si>
    <t>2.2</t>
  </si>
  <si>
    <t>2.3</t>
  </si>
  <si>
    <t>2.4</t>
  </si>
  <si>
    <t>3.1</t>
  </si>
  <si>
    <t>3.2</t>
  </si>
  <si>
    <t>4.1</t>
  </si>
  <si>
    <t>6.1</t>
  </si>
  <si>
    <t>6.2</t>
  </si>
  <si>
    <t>6.3</t>
  </si>
  <si>
    <t>6.4</t>
  </si>
  <si>
    <t>6,5</t>
  </si>
  <si>
    <t>7.1</t>
  </si>
  <si>
    <t>7.2</t>
  </si>
  <si>
    <t>7.3</t>
  </si>
  <si>
    <t>7.4</t>
  </si>
  <si>
    <t>7,5</t>
  </si>
  <si>
    <t>8.1</t>
  </si>
  <si>
    <t>8.2</t>
  </si>
  <si>
    <t>8.3</t>
  </si>
  <si>
    <t>9.1</t>
  </si>
  <si>
    <t>10.1</t>
  </si>
  <si>
    <t>10.2</t>
  </si>
  <si>
    <t>10.3</t>
  </si>
  <si>
    <t>11.1</t>
  </si>
  <si>
    <t>11.2</t>
  </si>
  <si>
    <t>11.3</t>
  </si>
  <si>
    <t>Coordenação das partes interessadas (incluindo setor tradicional e sociedade civil)</t>
  </si>
  <si>
    <t>Avaliações de compliance e due diligence</t>
  </si>
  <si>
    <t>Sistema de vigilância de eventos adversos (EA)</t>
  </si>
  <si>
    <t>5.1</t>
  </si>
  <si>
    <t>5.2</t>
  </si>
  <si>
    <t>5.3</t>
  </si>
  <si>
    <t>6. Fatores de entrega de serviços</t>
  </si>
  <si>
    <t>9.2</t>
  </si>
  <si>
    <t>9.3</t>
  </si>
  <si>
    <t>11.4</t>
  </si>
  <si>
    <t>DOMÍNIO</t>
  </si>
  <si>
    <t>Promoção e fornecimento de preservativos</t>
  </si>
  <si>
    <t>Triagem, aconselhamento e tratamento de IST</t>
  </si>
  <si>
    <t>Instalações, suprimentos e infraestrutura</t>
  </si>
  <si>
    <t>Manual para MMC, Capítulo 2: Uma oportunidade para serviços expandidos para meninos e homens adolescentes. 2018. OMS</t>
  </si>
  <si>
    <t>Plano de Implementação de Transição de Sustentabilidade 2019 - 2021 para VMMC. Ministério da Saúde e Cuidados Infantis do Zimbábue</t>
  </si>
  <si>
    <t>Cuidados adequados e direcionados ao desenvolvimento</t>
  </si>
  <si>
    <t>Diretrizes de fluxo de dados e relatórios</t>
  </si>
  <si>
    <t>9.4</t>
  </si>
  <si>
    <t>Triagem geral de saúde (diabetes, hipertensão)</t>
  </si>
  <si>
    <t>Propriedade e responsabilidade locais</t>
  </si>
  <si>
    <t>Rastreamento de referências e links</t>
  </si>
  <si>
    <t>Melhoria e garantia de qualidade</t>
  </si>
  <si>
    <t>FUNÇÃO</t>
  </si>
  <si>
    <t>Avaliação das necessidades</t>
  </si>
  <si>
    <t>Configuração de destino</t>
  </si>
  <si>
    <t>5. Direcionamento e planejamento</t>
  </si>
  <si>
    <t>7. Pacote de serviços clínicos</t>
  </si>
  <si>
    <t>7.6</t>
  </si>
  <si>
    <t>8. Intervenções comportamentais</t>
  </si>
  <si>
    <t>9. Monitoramento e avaliação</t>
  </si>
  <si>
    <t xml:space="preserve"> 10. Qualidade</t>
  </si>
  <si>
    <t>11. Impacto</t>
  </si>
  <si>
    <t>12. Sustentabilidade</t>
  </si>
  <si>
    <t>12.1</t>
  </si>
  <si>
    <t>12.2</t>
  </si>
  <si>
    <t>12.3</t>
  </si>
  <si>
    <t>12,4</t>
  </si>
  <si>
    <t>Campeões</t>
  </si>
  <si>
    <t>Diretrizes Nacionais da África do Sul para MMC, 2016, Departamento de Saúde da República da África do Sul https://www.who.int/hiv/pub/malecircumcision/male-circumcision-guide-2018/en/</t>
  </si>
  <si>
    <t>Quadro de Ação Estratégica Conjunta para Acelerar a Ampliação do CMMV para a Prevenção do HIV na ESA 2012-2016, OMS e UNAIDS, 2012 Manual para MMC, Capítulo 2: Uma oportunidade para serviços expandidos para meninos e homens adolescentes. 2018. Diretrizes de Políticas da OMS para a Manutenção dos Serviços Médicos de Circuncisão Masculina no Quênia, Ministério da Saúde do Quênia, 2018</t>
  </si>
  <si>
    <t>Pesquisa</t>
  </si>
  <si>
    <t>Circuncisão</t>
  </si>
  <si>
    <t xml:space="preserve"> Geração de demanda</t>
  </si>
  <si>
    <t>Comunicação de mudança social e comportamental (SBCC)</t>
  </si>
  <si>
    <t>Engajamento com públicos primários e secundários</t>
  </si>
  <si>
    <t>Monitoramento de rotina</t>
  </si>
  <si>
    <t>Prevalência nacional de MC (15-24)</t>
  </si>
  <si>
    <t>Prevalência nacional de MC (15-49)</t>
  </si>
  <si>
    <t>UNAIDS (2018) Scorecard VMMC</t>
  </si>
  <si>
    <t>Porcentagem da meta anual MMC alcançada</t>
  </si>
  <si>
    <t>Planejamento para sustentabilidade</t>
  </si>
  <si>
    <t>COMENTÁRIOS DO REVISOR</t>
  </si>
  <si>
    <t>Serviços integrados e rotinizados</t>
  </si>
  <si>
    <t>Manual do MMC, Capítulo 4: Manutenção de registros, relatórios e garantia de qualidade. OMS, 2018</t>
  </si>
  <si>
    <t>Diretrizes Nacionais da África do Sul para MMC, 2016. Departamento de Saúde da República da África do Sul</t>
  </si>
  <si>
    <t>Manual MMC, Capítulo 3: Instalações, Suprimentos e Infraestrutura para Programas MMC. OMS, 2018</t>
  </si>
  <si>
    <t>Plano de Implementação de Transição de Sustentabilidade 2019 - 2021 para VMMC. Diretrizes de Políticas do Ministério da Saúde e Cuidados Infantis do Zimbábue para a Manutenção dos Serviços Médicos de Circuncisão Masculina no Quênia. Programa Nacional de Controle de AIDS e DST, Ministério da Saúde, 2018</t>
  </si>
  <si>
    <t>Plano de Implementação de Transição de Sustentabilidade 2019 - 2021 para VMMC. Diretrizes de Políticas do Ministério da Saúde e Cuidados Infantis do Zimbábue para a Manutenção dos Serviços Médicos de Circuncisão Masculina no Quênia. Programa Nacional de Controle de AIDS e DST, Ministério da Saúde, 2019</t>
  </si>
  <si>
    <t>Plano de Implementação de Transição de Sustentabilidade 2019 - 2021 para VMMC. Diretrizes de Políticas do Ministério da Saúde e Cuidados Infantis do Zimbábue para a Manutenção dos Serviços Médicos de Circuncisão Masculina no Quênia. Programa Nacional de Controle de AIDS e DST, Ministério da Saúde, 2020</t>
  </si>
  <si>
    <t>Avaliação demográfica (estimativa do tamanho da população e mapeamento de áreas de necessidades não atendidas)</t>
  </si>
  <si>
    <t>Sistema integrado de rastreamento de pacientes de saúde</t>
  </si>
  <si>
    <t>9,5</t>
  </si>
  <si>
    <t>Disponibilidade de serviços (horário de funcionamento)</t>
  </si>
  <si>
    <t>Acessibilidade dos serviços (transporte)</t>
  </si>
  <si>
    <t xml:space="preserve"> Profissionais de saúde treinados e capacitados</t>
  </si>
  <si>
    <t>Serviços de testagem de HIV (HTS) e ligação aos cuidados</t>
  </si>
  <si>
    <t>Mobilização de recursos</t>
  </si>
  <si>
    <t>Framework for VMMC 2021 Policy Brief, OMS e UNAIDS, 2016 Joint Strategic Action Framework to Accelerate the Scale-up of VMMC for HIV Prevention in ESA 2012-2016, WHO and UNAIDS, 2012</t>
  </si>
  <si>
    <t>A Framework for VMMC 2021 Policy Brief, OMS e UNAIDS, 2016 Joint Strategic Action Framework to Accelerate the Scale-up of VMMC for HIV Prevention in ESA 2012-2016, WHO and UNAIDS, 2007</t>
  </si>
  <si>
    <t>A Framework for VMMC 2021 Policy Brief, OMS e UNAIDS, 2016 Joint Strategic Action Framework to Accelerate the Scale-up of VMMC for HIV Prevention in ESA 2012-2016, WHO and UNAIDS, 2008</t>
  </si>
  <si>
    <t>A Framework for VMMC 2021 Policy Brief, OMS e UNAIDS, 2016 Joint Strategic Action Framework to Accelerate the Scale-up of VMMC for HIV Prevention in ESA 2012-2016, WHO and UNAIDS, 2009</t>
  </si>
  <si>
    <t>A Framework for VMMC 2021 Policy Brief, OMS e UNAIDS, 2016 Joint Strategic Action Framework to Accelerate the Scale-up of VMMC for HIV Prevention in ESA 2012-2016, WHO and UNAIDS, 2010</t>
  </si>
  <si>
    <t>Framework for VMMC 2021 Policy Brief, OMS e UNAIDS, 2016 Joint Strategic Action Framework to Accelerate the Scale-up of VMMC for HIV Prevention in ESA 2012-2016, WHO and UNAIDS, 2011</t>
  </si>
  <si>
    <t>Ambiente de habilitação de políticas para o MMC</t>
  </si>
  <si>
    <t>EA</t>
  </si>
  <si>
    <t>Evento adverso</t>
  </si>
  <si>
    <t>Meninas adolescentes e mulheres jovens</t>
  </si>
  <si>
    <t xml:space="preserve"> HIV+</t>
  </si>
  <si>
    <t>HIV positivo</t>
  </si>
  <si>
    <t>serviços de teste de HIV</t>
  </si>
  <si>
    <t>IEC</t>
  </si>
  <si>
    <t>Informação, educação e comunicação</t>
  </si>
  <si>
    <t>Circuncisão médica/circuncisão masculina médica/circuncisão masculina médica voluntária</t>
  </si>
  <si>
    <t>Memorando de entendimento</t>
  </si>
  <si>
    <t>Profilaxia pré-exposição</t>
  </si>
  <si>
    <t>Garantia da Qualidade</t>
  </si>
  <si>
    <t>Comunicação de mudança social e de comportamento</t>
  </si>
  <si>
    <t>Infecções sexualmente transmissíveis</t>
  </si>
  <si>
    <t>Grupo de trabalho técnico</t>
  </si>
  <si>
    <t>Organização Mundial da Saúde</t>
  </si>
  <si>
    <t>Aumento percentual no número de MMCs nos dois anos mais recentes</t>
  </si>
  <si>
    <t>Serviços equitativos</t>
  </si>
  <si>
    <t>Bibliografia</t>
  </si>
  <si>
    <t>Resumo das pontuações</t>
  </si>
  <si>
    <t>Resultados do programa</t>
  </si>
  <si>
    <t>6. Prestação de serviços diferenciados</t>
  </si>
  <si>
    <t>Como preencher o PSAT</t>
  </si>
  <si>
    <t>Critério</t>
  </si>
  <si>
    <t>N / D</t>
  </si>
  <si>
    <t>Ausente</t>
  </si>
  <si>
    <t>Presente, mas não ideal</t>
  </si>
  <si>
    <t>Presente e funcionando bem</t>
  </si>
  <si>
    <t>Média para elemento</t>
  </si>
  <si>
    <t>Liderança e advocacia</t>
  </si>
  <si>
    <t>○</t>
  </si>
  <si>
    <t>A estratégia de advocacia e o kit de ferramentas são desenvolvidos, aprovados e implementados nacionalmente:</t>
  </si>
  <si>
    <t>A estratégia de advocacia alavanca organizações de base para influenciar líderes políticos e comunitários</t>
  </si>
  <si>
    <t>Coordenação e responsabilidade</t>
  </si>
  <si>
    <t>Capacidade das equipas de apoio técnico e dos parceiros de implementação</t>
  </si>
  <si>
    <t>Fases de expansão e sustentabilidade</t>
  </si>
  <si>
    <t>Incorporação em programas de saúde relacionados</t>
  </si>
  <si>
    <t>Necessidades de recursos e seu custo</t>
  </si>
  <si>
    <t>Coordenação das partes interessadas</t>
  </si>
  <si>
    <t>Um TWG é estabelecido nos níveis nacional e subnacional e contribui para as necessidades programáticas:</t>
  </si>
  <si>
    <t>Existe um plano de comunicação</t>
  </si>
  <si>
    <t>papel dessas partes interessadas é claramente articulado no plano estratégico e na teoria da mudança</t>
  </si>
  <si>
    <t>Políticas e ambiente legislativo</t>
  </si>
  <si>
    <t>Estratégia e kit de ferramentas de advocacia</t>
  </si>
  <si>
    <t>As políticas do programa prevêem:</t>
  </si>
  <si>
    <t>Financiamento</t>
  </si>
  <si>
    <t>Várias fontes de financiamento são identificadas e contribuem para um programa nacional (incluindo fontes privadas)</t>
  </si>
  <si>
    <t>Presente</t>
  </si>
  <si>
    <t>Ótimo</t>
  </si>
  <si>
    <t>Média</t>
  </si>
  <si>
    <t>Implementação do Programa</t>
  </si>
  <si>
    <t>As estimativas de tamanho da população são desagregadas por coortes de idade</t>
  </si>
  <si>
    <t>As estimativas do tamanho da população e as áreas mapeadas de necessidades não atendidas são usadas na tomada de decisões e informam a implementação do programa</t>
  </si>
  <si>
    <t>Existe um mecanismo em vigor para corrigir o curso com base nas descobertas da avaliação de necessidades</t>
  </si>
  <si>
    <t>As metas são estabelecidas com base no impacto epidemiológico e na disponibilidade de fundos</t>
  </si>
  <si>
    <t>As metas são estabelecidas com base na população total de homens não circuncidados desagregados por coortes de idade</t>
  </si>
  <si>
    <t>O processo de definição de metas envolve todas as partes interessadas e o Ministério em todos os níveis</t>
  </si>
  <si>
    <t>Os serviços estão disponíveis:</t>
  </si>
  <si>
    <t>Os serviços são facilmente acessíveis:</t>
  </si>
  <si>
    <t>Os profissionais de saúde são treinados para fornecer o pacote completo de serviços ao paciente:</t>
  </si>
  <si>
    <t>As instalações, suprimentos e equipamentos atendem aos requisitos da OMS no que diz respeito a:</t>
  </si>
  <si>
    <t>Os itens necessários para emergências estão disponíveis a qualquer momento</t>
  </si>
  <si>
    <t>Os instrumentos são mantidos e garantidos para serem adequados para uso</t>
  </si>
  <si>
    <t>Uma avaliação de necessidades é conduzida e as descobertas são usadas para alocar recursos humanos conforme necessário:</t>
  </si>
  <si>
    <t>Pacote de serviços clínicos</t>
  </si>
  <si>
    <t>Estão amplamente disponíveis em todo o país</t>
  </si>
  <si>
    <t>A triagem e o aconselhamento de IST são realizados:</t>
  </si>
  <si>
    <t>Todos os pacientes HIV+ recebem uma ligação/visita de acompanhamento para confirmar o início do tratamento</t>
  </si>
  <si>
    <t>A triagem de saúde é oferecida e realizada:</t>
  </si>
  <si>
    <t>O paciente está vinculado aos cuidados, se necessário</t>
  </si>
  <si>
    <t>Uma consulta de acompanhamento para a circuncisão é feita se o paciente não for elegível no momento</t>
  </si>
  <si>
    <t>Intervenções comportamentais</t>
  </si>
  <si>
    <t>Geração de demanda</t>
  </si>
  <si>
    <t>A geração de demanda e a comunicação são consideradas na teoria de mudança do programa</t>
  </si>
  <si>
    <t>A geração de demanda e comunicação incorpora todos os princípios da OMS de comunicação eficaz em saúde</t>
  </si>
  <si>
    <t>Os líderes tradicionais/guardiões da comunidade (incluindo órgãos de governo escolar e chefes de instituições de ensino) são identificados nos planos e envolvidos com:</t>
  </si>
  <si>
    <t>O envolvimento é frequente e visível dentro da comunidade</t>
  </si>
  <si>
    <t>A mobilização social inclui a capacidade de base para realizar engajamentos comunitários</t>
  </si>
  <si>
    <t>Existe uma abordagem padronizada e integrada para envolver os líderes tradicionais/guardiões da comunidade</t>
  </si>
  <si>
    <t>Líderes tradicionais/guardiões da comunidade são incluídos nos processos de tomada de decisão</t>
  </si>
  <si>
    <t>Engajamento com públicos primários e secundários (líderes tradicionais/guardiões comunitários)</t>
  </si>
  <si>
    <t>Envolvimento com o público primário e secundário (meninas e mulheres)</t>
  </si>
  <si>
    <t>O envolvimento é frequente e integrado a outros serviços (como cuidados pré-natais, grupos de mulheres, educação de pacientes e escolas)</t>
  </si>
  <si>
    <t>As descobertas são usadas para informar a implementação do programa e o processo de tomada de decisão para o programa como um todo</t>
  </si>
  <si>
    <t>Os dados são desagregados por idade</t>
  </si>
  <si>
    <t>Existe um sistema de dados robusto em vigor:</t>
  </si>
  <si>
    <t>Os dados são divulgados aos níveis nacional, provincial e local</t>
  </si>
  <si>
    <t>Todos os implementadores alimentam o sistema de dados com dados precisos e oportunos</t>
  </si>
  <si>
    <t>Existe um sistema de rastreamento de pacientes que está em pleno funcionamento e adequado para monitorar o desempenho do programa:</t>
  </si>
  <si>
    <t>O programa nacional usa dados de rastreamento de pacientes desagregados por idade</t>
  </si>
  <si>
    <t>O sistema de rastreamento de pacientes é digital</t>
  </si>
  <si>
    <t>Os sistemas de rastreamento de referência e ligação estão em vigor e incluem:</t>
  </si>
  <si>
    <t>Qualidade</t>
  </si>
  <si>
    <t>As avaliações de conformidade e due diligence são realizadas para todos os implementadores:</t>
  </si>
  <si>
    <t>Implementadores que não foram avaliados não estão autorizados a operar</t>
  </si>
  <si>
    <t>Existe um sistema robusto de vigilância de EA:</t>
  </si>
  <si>
    <t>Existem definições nacionais para a classificação dos EAs, que se alinham aos padrões globais</t>
  </si>
  <si>
    <t>O feedback/acompanhamento do paciente ocorre e é documentado</t>
  </si>
  <si>
    <t>Todos os parceiros estão em conformidade com os padrões nacionais de qualidade</t>
  </si>
  <si>
    <t>Impacto</t>
  </si>
  <si>
    <t>Sustentabilidade</t>
  </si>
  <si>
    <t>Sem alvo</t>
  </si>
  <si>
    <t>Existe um plano de assistência técnica e a sua implementação apoia o desenvolvimento de capacidades</t>
  </si>
  <si>
    <t>Elemento</t>
  </si>
  <si>
    <t>Profissionais de saúde treinados e capacitados</t>
  </si>
  <si>
    <t>Cuidados direcionados ao desenvolvimento e apropriados para a idade</t>
  </si>
  <si>
    <t>Engajamento com públicos secundários (meninas e mulheres)</t>
  </si>
  <si>
    <t>Próximos passos</t>
  </si>
  <si>
    <t>Motivo do baixo desempenho</t>
  </si>
  <si>
    <t>Acrônimos</t>
  </si>
  <si>
    <t>Meta atingida ou no caminho certo</t>
  </si>
  <si>
    <t xml:space="preserve"> Consentimento informado</t>
  </si>
  <si>
    <t>Existe um sistema de informação para rastrear a utilização da força de trabalho em saúde</t>
  </si>
  <si>
    <t>Os serviços são rotineiramente estendidos a meninos adolescentes</t>
  </si>
  <si>
    <t>São aceitáveis para a população</t>
  </si>
  <si>
    <t xml:space="preserve"> Triagem da TB e vinculação aos cuidados</t>
  </si>
  <si>
    <t>As avaliações de qualidade de dados são padronizadas e ocorrem regularmente (trimestralmente)</t>
  </si>
  <si>
    <t xml:space="preserve"> Os resultados de referência são registrados</t>
  </si>
  <si>
    <t>As avaliações de conformidade e due diligence ocorrem pelo menos semestralmente</t>
  </si>
  <si>
    <t xml:space="preserve"> A análise econômica relacionada ao programa nacional de prevenção é realizada</t>
  </si>
  <si>
    <t>As eficiências do programa são informadas pela análise econômica do programa de prevenção</t>
  </si>
  <si>
    <t xml:space="preserve"> O rastreamento de despesas é realizado rotineiramente</t>
  </si>
  <si>
    <t>UNAIDS</t>
  </si>
  <si>
    <t>KP</t>
  </si>
  <si>
    <t>Populações-chave</t>
  </si>
  <si>
    <t>PSAT</t>
  </si>
  <si>
    <t>Triagem, aconselhamento e tratamento de Infecções Sexualmente Transmissíveis (IST)</t>
  </si>
  <si>
    <t xml:space="preserve"> Há disseminação rotineira das melhores práticas e lições aprendidas</t>
  </si>
  <si>
    <t>Programa das Nações Unidas sobre HIV/AIDS</t>
  </si>
  <si>
    <t xml:space="preserve"> Lidando com a coerção</t>
  </si>
  <si>
    <t>O horário de funcionamento atende às necessidades de demanda de todos os públicos-alvo</t>
  </si>
  <si>
    <t>São apropriados para a idade</t>
  </si>
  <si>
    <t xml:space="preserve"> As descobertas das avaliações de qualidade de dados são usadas para resolver problemas de dados</t>
  </si>
  <si>
    <t xml:space="preserve"> Conduta ética na implementação do programa</t>
  </si>
  <si>
    <t>Mensagens contínuas e acesso seguro a modelos de prestação de serviços não baseados em instalações (por exemplo, baseados na comunidade, domiciliares, telessaúde) durante os picos de COVID-19 para evitar a interrupção do serviço</t>
  </si>
  <si>
    <t>Comentários (se aplicável)</t>
  </si>
  <si>
    <t>Indicadores COVID-19 (e outras pandemias)</t>
  </si>
  <si>
    <t>Sustentabilidade Figura Única</t>
  </si>
  <si>
    <t>Conclusão da folha</t>
  </si>
  <si>
    <t>Meta não atingida ou não está no caminho certo</t>
  </si>
  <si>
    <t>Conclusão do PSAT</t>
  </si>
  <si>
    <t>Os parceiros fornecem assistência técnica no apoio ao aumento de receita</t>
  </si>
  <si>
    <t>Estão disponíveis métodos de circuncisão cirúrgicos e/ou baseados em dispositivos, e o(s) método(s):</t>
  </si>
  <si>
    <t>Triagem geral de saúde (por exemplo, diabetes, hipertensão, COVID-19)</t>
  </si>
  <si>
    <t>Meninas e mulheres adolescentes são identificadas nos planos e engajadas como parceiras:</t>
  </si>
  <si>
    <r>
      <t xml:space="preserve"> Circuncisão</t>
    </r>
    <r>
      <rPr>
        <b/>
        <i/>
        <sz val="14"/>
        <color theme="9" tint="-0.499984740745262"/>
        <rFont val="Arial Narrow"/>
        <family val="2"/>
      </rPr>
      <t>*Os métodos cirúrgicos incluem preparação da pele, anestesia local, remoção completa do prepúcio, sutura, curativo e cuidados de acompanhamento * Métodos baseados em dispositivos incluem colocação e preparação, procedimento e remoção</t>
    </r>
  </si>
  <si>
    <t>Há reavaliações de rotina para avaliar melhorias programáticas</t>
  </si>
  <si>
    <t>O profissional de saúde é treinado em circuncisões cirúrgicas ou baseadas em dispositivos e fornece serviços de alta qualidade</t>
  </si>
  <si>
    <t xml:space="preserve"> Existe um sistema de informação para rastrear a disponibilidade da força de trabalho de saúde em termos de números</t>
  </si>
  <si>
    <t xml:space="preserve"> Os serviços são rotineiramente estendidos a recém-nascidos e bebês prematuros</t>
  </si>
  <si>
    <t>O cliente recebe preservativos masculinos e femininos gratuitamente</t>
  </si>
  <si>
    <t>Os clientes que têm uma IST (e, portanto, ainda não são elegíveis para cirurgia) são aconselhados e encaminhados para tratamento</t>
  </si>
  <si>
    <t>Os dados são usados para monitorar o progresso e informar a mobilização de recursos financeiros e operacionais</t>
  </si>
  <si>
    <t>Mecanismos de feedback entre pacientes e provedores (de referências) estão em vigor</t>
  </si>
  <si>
    <t>O relatório de referência é realizado pelo menos mensalmente para monitorar a eficácia do sistema de referência</t>
  </si>
  <si>
    <t>O sistema de referência é digital</t>
  </si>
  <si>
    <t xml:space="preserve"> As avaliações de conformidade e due diligence são padronizadas</t>
  </si>
  <si>
    <t>As avaliações de garantia de qualidade ocorrem anualmente</t>
  </si>
  <si>
    <t>Há suporte para melhoria da qualidade conforme necessário</t>
  </si>
  <si>
    <t>Os serviços são oferecidos em locais próximos, melhorando o alcance</t>
  </si>
  <si>
    <t>Quais são as ferramentas de auto-avaliação da prevenção do HIV (PSAT)?</t>
  </si>
  <si>
    <t>Perguntas Frequentes</t>
  </si>
  <si>
    <t xml:space="preserve">Programa de Circuncisão Médica Masculina </t>
  </si>
  <si>
    <r>
      <t>Gest</t>
    </r>
    <r>
      <rPr>
        <b/>
        <sz val="28"/>
        <rFont val="Calibri"/>
        <family val="2"/>
      </rPr>
      <t>ã</t>
    </r>
    <r>
      <rPr>
        <b/>
        <sz val="28"/>
        <rFont val="Arial Narrow"/>
        <family val="2"/>
      </rPr>
      <t>o do Programa</t>
    </r>
  </si>
  <si>
    <t>Existem metas e directrizes estratégicas nacionais em vigor:</t>
  </si>
  <si>
    <t>Estratégia Nacional de CMM</t>
  </si>
  <si>
    <t>Planeamento para sustentabilidade</t>
  </si>
  <si>
    <t>Plano Operacional Nacional da CMM</t>
  </si>
  <si>
    <t>Grupo de Técnico Trabalho (GTT) para CMM</t>
  </si>
  <si>
    <t>Coordenação das partes interessadas (incluindo sector tradicional e sociedade civil)</t>
  </si>
  <si>
    <t>Directrizes Nacionais de Implementação da CMM</t>
  </si>
  <si>
    <t>Ambiente de habilitação de políticas para CMM</t>
  </si>
  <si>
    <t>Existem directrizes de envolvimento das partes interessadas que fornecem termos claros sobre como os Ministérios trabalham juntos e identificam oportunidades conjuntas de colaboração</t>
  </si>
  <si>
    <t>As directrizes de implementação são desenvolvidas e implementadas:</t>
  </si>
  <si>
    <t>As directrizes de implementação consideram cuidados diferenciados por idade</t>
  </si>
  <si>
    <t>Existe um plano estratégico claramente articulado e um plano operacional orçado para a transição para a sustentabilidade (consistindo nas seguintes áreas: gestão e coordenação do programa; prestação de serviços CMM; qualidade do programa; geração de demanda; informações estratégicas; financiamento do programa)</t>
  </si>
  <si>
    <t>A estratégia comunica todos os benefícios da CMM (benefícios para homens, benefícios para mulheres, valor agregado de outros serviços de saúde)</t>
  </si>
  <si>
    <t xml:space="preserve"> Direitos de gênero que promovem a aceitação da CMM</t>
  </si>
  <si>
    <t>As metas e directrizes estratégicas são actuais (actualizadas a cada 3-5 anos)</t>
  </si>
  <si>
    <t>Há compromisso de implementar as estratégias nacionais de todas as partes interessadas</t>
  </si>
  <si>
    <t>Há uma forte resposta programática à meta e aos objectivos estratégicos</t>
  </si>
  <si>
    <t xml:space="preserve">Os objectivos estratégicos estão alinhados aos padrões globais, nacionais e provinciais </t>
  </si>
  <si>
    <t>A estratégia fornece metas e objectivos claros para expansão, com uma visão de futuro para a sustentabilidade</t>
  </si>
  <si>
    <t>A teoria da mudança identifica a contribuição de cada parte interessada e descreve os factores de sucesso, actividades e partes interessadas</t>
  </si>
  <si>
    <t>Existe um plano de formação que inclui todos os cargos de pessoal envolvidos na implementação do programa nacional de CMM a todos os níveis do sistema de saúde</t>
  </si>
  <si>
    <t>Uma proporção relevante do programa CMM é financiada internamente (por exemplo, &gt;10%) e há financiamento além dos doadores</t>
  </si>
  <si>
    <t>A implementação provincial segue estritamente as directrizes de acordo com os resultados das avaliações de qualidade</t>
  </si>
  <si>
    <t xml:space="preserve"> Os campeões nos níveis nacional e provincial são identificados, equipados e apoiados para advogar para a CMM:</t>
  </si>
  <si>
    <t>Representam vários sectores (saúde, educação, grupos de base, tradicionais ou religiosos)</t>
  </si>
  <si>
    <t>Recebem informações para advogar efectivamente a CMM</t>
  </si>
  <si>
    <t>Participam de reuniões de campeões para discutir as melhores práticas e fornecer actualizações de progresso</t>
  </si>
  <si>
    <t>Recebem capacitações de sensibilização e apoio do programa CMM local</t>
  </si>
  <si>
    <t>São mobilizados e recebem uma plataforma para representar o programa CMM local</t>
  </si>
  <si>
    <r>
      <t xml:space="preserve">Uma estratégia nacional de sustentabilidade está em vigor e </t>
    </r>
    <r>
      <rPr>
        <b/>
        <sz val="16"/>
        <color theme="9" tint="-0.499984740745262"/>
        <rFont val="Calibri"/>
        <family val="2"/>
      </rPr>
      <t>é</t>
    </r>
    <r>
      <rPr>
        <b/>
        <sz val="16"/>
        <color theme="9" tint="-0.499984740745262"/>
        <rFont val="Arial Narrow"/>
        <family val="2"/>
      </rPr>
      <t>adoptada a todos os níveis:</t>
    </r>
  </si>
  <si>
    <t>A CMM está integrada na estratégia nacional e provincial de saúde e no processo de planeamento operacional</t>
  </si>
  <si>
    <t>Definição e planeamento de metas</t>
  </si>
  <si>
    <t>A infraestrutura e os recursos nacionais para a CMM são mapeados para informar o planeamento e a implementação</t>
  </si>
  <si>
    <r>
      <t>O programa tem acesso a informações estratégicas, incluindo desempenho do programa e dados financeiros para informar a monitorizac</t>
    </r>
    <r>
      <rPr>
        <sz val="16"/>
        <color theme="3" tint="-0.249977111117893"/>
        <rFont val="Calibri"/>
        <family val="2"/>
      </rPr>
      <t>ã</t>
    </r>
    <r>
      <rPr>
        <sz val="8"/>
        <color theme="3" tint="-0.249977111117893"/>
        <rFont val="Arial Narrow"/>
        <family val="2"/>
      </rPr>
      <t>o</t>
    </r>
    <r>
      <rPr>
        <sz val="16"/>
        <color theme="3" tint="-0.249977111117893"/>
        <rFont val="Arial Narrow"/>
        <family val="2"/>
      </rPr>
      <t xml:space="preserve"> do programa</t>
    </r>
  </si>
  <si>
    <t>A aquisição e distribuição de suprimentos e equipamentos CMM fazem parte dos sistemas nacionais de compras e suprimentos</t>
  </si>
  <si>
    <t>Sistema de gestão de resíduos que aborda a segregação, armazenamento, transporte, tratamento e descarte de todos os resíduos relevantes relacionados a CMM de acordo com as directrizes nacionais</t>
  </si>
  <si>
    <t>O governo está capacitado para gerir o programa CMM e manter a resiliência programática à mudança (por exemplo, em necessidades/metas/abordagens/financiadores/processo)</t>
  </si>
  <si>
    <t>Os materiais são revistos regularmente</t>
  </si>
  <si>
    <r>
      <t>Os materiais de advocacia são divulgados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canais apropriados (por exemplo, diálogos comunitários, reuniões, conferências, sites on-line, webinars)</t>
    </r>
  </si>
  <si>
    <t>A estratégia é implementada nos níveis nacional e regional com mensagens apropriadas aos benefícios da CMM para homens e mulheres</t>
  </si>
  <si>
    <t>Existe um plano operacional nacional actualdisponível. O país avalia regularmente suas necessidades operacionais atraves de pesquisas e avaliações. As descobertas são usadas para revisar e corrigir o curso. O plano operacional considera:</t>
  </si>
  <si>
    <t>Um GTT é estabelecido nos níveis nacional e provincial e contribui para as necessidades programáticas:</t>
  </si>
  <si>
    <t>O GTT é representativo de todas as partes interessadas</t>
  </si>
  <si>
    <t>O GTT contribui para a implementação de planos e reformas programáticas e aborda questões transversais</t>
  </si>
  <si>
    <t>O GTT apoia a mobilização e coordenação de recursos através do desenvolvimento e cultivo de parcerias e investimentos</t>
  </si>
  <si>
    <t>Se encontram regularmente</t>
  </si>
  <si>
    <r>
      <t xml:space="preserve">Têm termos de referência definidos que orientam o </t>
    </r>
    <r>
      <rPr>
        <sz val="16"/>
        <color theme="3" tint="-0.249977111117893"/>
        <rFont val="Calibri"/>
        <family val="2"/>
      </rPr>
      <t>â</t>
    </r>
    <r>
      <rPr>
        <sz val="16"/>
        <color theme="3" tint="-0.249977111117893"/>
        <rFont val="Arial Narrow"/>
        <family val="2"/>
      </rPr>
      <t>mbito, as actividades e o propósito</t>
    </r>
  </si>
  <si>
    <t>Existe uma coordenação forte e visível com as partes interessadas a todos os níveis:</t>
  </si>
  <si>
    <r>
      <t>Existe uma forte coordenação entre as partes interessadas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um comit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 xml:space="preserve"> formal (por exemplo, GTT) que inclui escolas, programas e redes para jovens; estruturas tradicionais de liderança; sectores de desporto e entretenimento; comunidades; sector de educação; parceiros de financiamento; parceiros de implementação; sectores públicos e privados de saúde </t>
    </r>
  </si>
  <si>
    <t>Todas as partes interessadas estão identificadas nos planos estratégicos e operacionais e incluídas nas principais discussões programáticas</t>
  </si>
  <si>
    <r>
      <t>As partes interessadas dão feedback ao programa nacional (PN) regularmente a todos os níveis  e são responsáveis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mecanismos de prestação de contas (por exemplo, cartas de apoio, acordos e MdEs entre Ministério da Saúde, sector de medicina tradicional, sector privado, sociedade civil)</t>
    </r>
  </si>
  <si>
    <t>Existe um sistema de dados nacional a quem todas as partes interessadas possam relatar</t>
  </si>
  <si>
    <r>
      <t>Os líderes do programa CMM envolvem-se com outros ministérios do governo local para mobilizar maior apoio e fortalecer a capacidade (por exemplo, Ministério da Educação; Ministério das Finanças; Ministério da Ac</t>
    </r>
    <r>
      <rPr>
        <b/>
        <sz val="16"/>
        <color theme="9" tint="-0.499984740745262"/>
        <rFont val="Calibri"/>
        <family val="2"/>
      </rPr>
      <t>çã</t>
    </r>
    <r>
      <rPr>
        <b/>
        <sz val="16"/>
        <color theme="9" tint="-0.499984740745262"/>
        <rFont val="Arial Narrow"/>
        <family val="2"/>
      </rPr>
      <t>o Social):</t>
    </r>
  </si>
  <si>
    <t>As partes interessadas têm advogado para CMM</t>
  </si>
  <si>
    <t>As partes interessadas estão representadas na CMM dos GTT e/ou Steering Committee</t>
  </si>
  <si>
    <t>As partes interessadas dão feedback ao Ministério da Saúde</t>
  </si>
  <si>
    <r>
      <t>As partes interessadas prestam contas ao Ministério da Saúde atrav</t>
    </r>
    <r>
      <rPr>
        <sz val="16"/>
        <color theme="3" tint="-0.249977111117893"/>
        <rFont val="Calibri"/>
        <family val="2"/>
      </rPr>
      <t>é</t>
    </r>
    <r>
      <rPr>
        <sz val="16"/>
        <color theme="3" tint="-0.249977111117893"/>
        <rFont val="Arial Narrow"/>
        <family val="2"/>
      </rPr>
      <t>s de mecanismos de prestação de contas assinados</t>
    </r>
  </si>
  <si>
    <t>As directrizes incluem informações não clínicas (antecedentes, pacote de cuidados, consentimento informado); informações clínicas (procedimentos, técnicas cirúrgicas, cuidados pós-operatórios, prevenção de infecções); e informações gerenciais (planeamento do programa, M&amp;A, qualidade, supervisão)</t>
  </si>
  <si>
    <r>
      <t>Estão disponíveis directrizes de orçamento e alocação de recursos que t</t>
    </r>
    <r>
      <rPr>
        <sz val="16"/>
        <color theme="3" tint="-0.249977111117893"/>
        <rFont val="Calibri"/>
        <family val="2"/>
      </rPr>
      <t>ê</t>
    </r>
    <r>
      <rPr>
        <sz val="8"/>
        <color theme="3" tint="-0.249977111117893"/>
        <rFont val="Arial Narrow"/>
        <family val="2"/>
      </rPr>
      <t>m em</t>
    </r>
    <r>
      <rPr>
        <sz val="16"/>
        <color theme="3" tint="-0.249977111117893"/>
        <rFont val="Arial Narrow"/>
        <family val="2"/>
      </rPr>
      <t xml:space="preserve"> conta todos os elementos do programa da CMM</t>
    </r>
  </si>
  <si>
    <t xml:space="preserve">As directrizes são disseminadas e conhecidas a níveis provinciais </t>
  </si>
  <si>
    <t>As directrizes estão alinhadas aos Manuais da OMS de 2018 para CMM para meninos, adolescentes e adultos do sexo masculino</t>
  </si>
  <si>
    <t>As medidas de prevenção e controlo de infecção por COVID-19 são incorporadas a todas as estratégias, planos e directrizes de prevenção do HIV/circuncisão médica masculina</t>
  </si>
  <si>
    <t>Existem avaliações nacionais para identificar lacunas de recursos, que são usadas para desenvolver planos de implementação custeados de foma realista:</t>
  </si>
  <si>
    <t>Os acordos de contratação e pagamento para a compra de serviços CMM estão em vigor</t>
  </si>
  <si>
    <t>Estão em vigor políticas para permitir que o programa CMM seja financiado internamente de forma contínua</t>
  </si>
  <si>
    <t>Os orçamentos e planos de saúde do país incluem actividades de CMM</t>
  </si>
  <si>
    <t>Segmentação e planeamento</t>
  </si>
  <si>
    <t>As metas são usadas para informar as alocações de recursos e o planeamento do programa</t>
  </si>
  <si>
    <t>Avaliação demográfica (estimativa do tamanho da população e mapeamento de áreas com necessidades não atendidas)</t>
  </si>
  <si>
    <t>Factores de entrega de serviço</t>
  </si>
  <si>
    <t>Acessibilidade dos serviços*Medida pelo número de pessoal treinado por unidade</t>
  </si>
  <si>
    <t>A unidade garante um bom fluxo de pacientes</t>
  </si>
  <si>
    <t xml:space="preserve"> Planeamento da força de trabalho em saúde*Medida  programas de controlo de qualidade e qualidade de serviço"</t>
  </si>
  <si>
    <r>
      <t xml:space="preserve"> Instalações, suprimentos e infraestrutura*Medidos atrav</t>
    </r>
    <r>
      <rPr>
        <b/>
        <sz val="18"/>
        <color theme="9" tint="-0.499984740745262"/>
        <rFont val="Calibri"/>
        <family val="2"/>
      </rPr>
      <t>é</t>
    </r>
    <r>
      <rPr>
        <b/>
        <sz val="18"/>
        <color theme="9" tint="-0.499984740745262"/>
        <rFont val="Arial Narrow"/>
        <family val="2"/>
      </rPr>
      <t>s de programas de controlo de qualidade e qualidade de serviços e aderência às políticas de gestão da cadeia de suprimentos"</t>
    </r>
  </si>
  <si>
    <t>Cuidados direccionados ao desenvolvimento e apropriados para a idade</t>
  </si>
  <si>
    <t>Serviços de testagem de HIV (IST) e ligação aos cuidados</t>
  </si>
  <si>
    <t>Monitoria e avaliação</t>
  </si>
  <si>
    <t>Monitoria de rotina</t>
  </si>
  <si>
    <t>Directrizes de fluxo de dados e relatórios</t>
  </si>
  <si>
    <t xml:space="preserve">Sistema integrado de rastreamento de saúde de pacientes </t>
  </si>
  <si>
    <t xml:space="preserve"> Monitoria financeira</t>
  </si>
  <si>
    <r>
      <t>Rastreamento de referências e liga</t>
    </r>
    <r>
      <rPr>
        <b/>
        <sz val="18"/>
        <color theme="9" tint="-0.499984740745262"/>
        <rFont val="Calibri"/>
        <family val="2"/>
      </rPr>
      <t>çã</t>
    </r>
    <r>
      <rPr>
        <b/>
        <sz val="18"/>
        <color theme="9" tint="-0.499984740745262"/>
        <rFont val="Arial Narrow"/>
        <family val="2"/>
      </rPr>
      <t>o a servicos</t>
    </r>
  </si>
  <si>
    <t>As estimativas de tamanho populacional estão disponíveis e consideram toda a população masculina não circuncidada:</t>
  </si>
  <si>
    <t>As estimativas do tamanho da população estão disponíveis a níveis provinciais</t>
  </si>
  <si>
    <t>As estimativas de tamanho da população estão actualizadas (&lt; 5 anos)</t>
  </si>
  <si>
    <r>
      <t xml:space="preserve">As </t>
    </r>
    <r>
      <rPr>
        <sz val="16"/>
        <color theme="3" tint="-0.249977111117893"/>
        <rFont val="Calibri"/>
        <family val="2"/>
      </rPr>
      <t>à</t>
    </r>
    <r>
      <rPr>
        <sz val="16"/>
        <color theme="3" tint="-0.249977111117893"/>
        <rFont val="Arial Narrow"/>
        <family val="2"/>
      </rPr>
      <t>reas mapeadas de necessidades não atendidas são usadas para priorização</t>
    </r>
  </si>
  <si>
    <r>
      <t>Uma avaliação de necessidades (incluindo necessidades de RH, necessidades de equipamentos, necessidades de forma</t>
    </r>
    <r>
      <rPr>
        <b/>
        <sz val="16"/>
        <color theme="9" tint="-0.499984740745262"/>
        <rFont val="Calibri"/>
        <family val="2"/>
      </rPr>
      <t>çã</t>
    </r>
    <r>
      <rPr>
        <b/>
        <sz val="6.55"/>
        <color theme="9" tint="-0.499984740745262"/>
        <rFont val="Arial Narrow"/>
        <family val="2"/>
      </rPr>
      <t>o</t>
    </r>
    <r>
      <rPr>
        <b/>
        <sz val="16"/>
        <color theme="9" tint="-0.499984740745262"/>
        <rFont val="Arial Narrow"/>
        <family val="2"/>
      </rPr>
      <t>, etc.) foi concluída com dados precisos, oportunos e suficientes:</t>
    </r>
  </si>
  <si>
    <t>Metas precisas e actualizadas são definidas e desagregadas a todos os níveis, desde o nacional até a unidade:</t>
  </si>
  <si>
    <t>As metas são adoptadas por todas as partes interessadas e as partes interessadas são responsabilizadas por atingir as suas metas</t>
  </si>
  <si>
    <t>As metas de sustentabilidade são revistas e definidas pelo menos anualmente</t>
  </si>
  <si>
    <t>Disponibiliade de agenda de serviços em todos os locais</t>
  </si>
  <si>
    <t>Há actividades de divulgação disponíveis para grupos de difícil acesso</t>
  </si>
  <si>
    <t>As actividades de geração de demanda são custeadas em planos de trabalho</t>
  </si>
  <si>
    <t>As actividades de geração de demanda fazem uso tanto de canais de comunicação tradicionais quanto de abordagens inovadoras e canais da nova era</t>
  </si>
  <si>
    <t>As actividades de geração de demanda são adaptadas ao contexto local e são apropriadas à idade</t>
  </si>
  <si>
    <t>Existe um plano de M&amp;A para medir o impacto das actividades de geração de demanda</t>
  </si>
  <si>
    <t>As actividades de geração de demanda fazem uso de mensagens e materiais baseados em evidências, que são apropriados à idade e ao segmento</t>
  </si>
  <si>
    <t>As actividades de engajamento estão vinculadas a um sistema de referência e rastreamento</t>
  </si>
  <si>
    <t xml:space="preserve"> O transporte é fornecido para os clientes acederem os serviços</t>
  </si>
  <si>
    <t>é usado um sistema de agendamento  para agendar clientes</t>
  </si>
  <si>
    <t xml:space="preserve"> Há uma alta cobertura sustentada (80% dos homens elegíveis) de CMM em todas as faixas etárias</t>
  </si>
  <si>
    <t>Os serviços CMM estão disponíveis e acessíveis para grupos com necessidades não atendidas</t>
  </si>
  <si>
    <t>Líderes tradicionais / guardiões da comunidade compram o programa CMM e são campeões que defendem a aceitação de serviços</t>
  </si>
  <si>
    <t>Os serviços CMM estão integrados num pacote abrangente de serviços de saúde que são oferecidos rotineiramente a homens em faixas etárias específicas:</t>
  </si>
  <si>
    <r>
      <t>Existe um sistema eficaz de refer</t>
    </r>
    <r>
      <rPr>
        <sz val="16"/>
        <color theme="3" tint="-0.249977111117893"/>
        <rFont val="Calibri"/>
        <family val="2"/>
      </rPr>
      <t>ê</t>
    </r>
    <r>
      <rPr>
        <sz val="16"/>
        <color theme="3" tint="-0.249977111117893"/>
        <rFont val="Arial Narrow"/>
        <family val="2"/>
      </rPr>
      <t>ncia de pacientes, que inclui serviços e resultados da CMM</t>
    </r>
  </si>
  <si>
    <r>
      <t>A forma</t>
    </r>
    <r>
      <rPr>
        <sz val="16"/>
        <color theme="3" tint="-0.249977111117893"/>
        <rFont val="Calibri"/>
        <family val="2"/>
      </rPr>
      <t>çã</t>
    </r>
    <r>
      <rPr>
        <sz val="16"/>
        <color theme="3" tint="-0.249977111117893"/>
        <rFont val="Arial Narrow"/>
        <family val="2"/>
      </rPr>
      <t>o para presta</t>
    </r>
    <r>
      <rPr>
        <sz val="16"/>
        <color theme="3" tint="-0.249977111117893"/>
        <rFont val="Calibri"/>
        <family val="2"/>
      </rPr>
      <t>ção</t>
    </r>
    <r>
      <rPr>
        <sz val="16"/>
        <color theme="3" tint="-0.249977111117893"/>
        <rFont val="Arial Narrow"/>
        <family val="2"/>
      </rPr>
      <t xml:space="preserve"> serviços de CMM é estendida à força de trabalho de saúde mais ampla (por exemplo, enfermeiros)</t>
    </r>
  </si>
  <si>
    <t>O profissional de saúde fornece aconselhamento adequado de acordo com os requisitos de prestação de serviços da CMM</t>
  </si>
  <si>
    <t>A promoção e o fornecimento de preservativos apropriados para a idade são incorporados ao pacote de serviços clínicos da CMM:</t>
  </si>
  <si>
    <t>A estratégia está integrada a outros programas de promoção da saúde e as mensagens da CMM estão incluídas no pacote mais amplo de saúde e bem-estar</t>
  </si>
  <si>
    <t>As mensagens-chave são harmonizadas em todo o programa e são usadas para comunicar os benefícios da CMM para as mulheres</t>
  </si>
  <si>
    <t>Os dados de rastreamento do paciente estão disponíveis para fornecer informações precisas e oportunas de captação e alcance da CMM</t>
  </si>
  <si>
    <r>
      <t>O profissional de saúde está capacitado para fazer refer</t>
    </r>
    <r>
      <rPr>
        <sz val="16"/>
        <color theme="3" tint="-0.249977111117893"/>
        <rFont val="Calibri"/>
        <family val="2"/>
      </rPr>
      <t>ê</t>
    </r>
    <r>
      <rPr>
        <sz val="16"/>
        <color theme="3" tint="-0.249977111117893"/>
        <rFont val="Arial Narrow"/>
        <family val="2"/>
      </rPr>
      <t>ncias para vinculação a cuidados adicionais</t>
    </r>
  </si>
  <si>
    <t>O profissional de saúde está actualizado em todas as acreditações necessárias</t>
  </si>
  <si>
    <t>Existem dados actualizados sobre o impacto das actividades de geração de demanda</t>
  </si>
  <si>
    <t>Profissionais de saúde treinados e capacitados são colocados nas instituições de acordo com a necessidade</t>
  </si>
  <si>
    <t>A sala de procedimentos é adequadamente ventilada, adequadamente mobiliada, livre de desordem, limpa, com água limpa e pontos de lavagem, permite privacidade audiovisual e o piso é feito de material não poroso</t>
  </si>
  <si>
    <t>Todos os equipamentos e suprimentos necessários para uma única circuncisão cirúrgica e/ou baseada em dispositivo estão disponíveis no início de cada dia de trabalho</t>
  </si>
  <si>
    <t xml:space="preserve"> Estão em vigor estratégias para minimizar a falta de pessoal, tais como transferência de tarefas e partilha de tarefas; recursos de requalificação; gerir flutuações sazonais</t>
  </si>
  <si>
    <t>Todo o programa CMM é apropriado para o desenvolvimento e directrizes diferenciadas por idade estão disponíveis para bebês e crianças pequenas, adolescentes do sexo masculino e adultos do sexo masculino:</t>
  </si>
  <si>
    <t xml:space="preserve"> A implementação é diferenciada por idade para comunicação direccionada e criação de demanda; educação e aconselhamento; métodos de circuncisão; procedimentos de consentimento informado; amenidades, equipamentos e pessoal; e relatórios.</t>
  </si>
  <si>
    <t>Atendem aos padrões globais (por exemplo, pré-qualificado pela OMS)</t>
  </si>
  <si>
    <t xml:space="preserve"> O cliente é instruído sobre o uso correcto e consistente de preservativos e práticas sexuais seguras</t>
  </si>
  <si>
    <t>Os clientes que têm uma IST (e, portanto, ainda não são elegíveis para cirurgia) são colocados em tratamento e agendados para retornar para circuncisão num estágio posterior</t>
  </si>
  <si>
    <r>
      <rPr>
        <sz val="16"/>
        <color theme="3" tint="-0.249977111117893"/>
        <rFont val="Calibri"/>
        <family val="2"/>
      </rPr>
      <t>é</t>
    </r>
    <r>
      <rPr>
        <sz val="6.55"/>
        <color theme="3" tint="-0.249977111117893"/>
        <rFont val="Arial Narrow"/>
        <family val="2"/>
      </rPr>
      <t xml:space="preserve"> feita </t>
    </r>
    <r>
      <rPr>
        <sz val="16"/>
        <color theme="3" tint="-0.249977111117893"/>
        <rFont val="Arial Narrow"/>
        <family val="2"/>
      </rPr>
      <t xml:space="preserve">notificação do parceiro </t>
    </r>
  </si>
  <si>
    <t>Para clientes que são HIV+, mas ainda são elegíveis para cirurgia, são aconselhados e vinculados aos cuidados e procedem à circuncisão</t>
  </si>
  <si>
    <t>Para clientes com suspeita de TB, são orientados e encaminhados para confirmação do diagnóstico</t>
  </si>
  <si>
    <t>Estão em vigor programas  para incentivar e rastrear a aceitação da vacina COVID-19 entre os clientes da CMM</t>
  </si>
  <si>
    <t>Existe uma estratégia de comunicação em vigor e é implementada a níveis nacional e provincial:</t>
  </si>
  <si>
    <t>Políticas, estratégias e estruturas articulam claramente o propósito, abordagem e direcção estratégica para geração de demanda da CMM</t>
  </si>
  <si>
    <t xml:space="preserve"> As metas de expansão do programa são revistas e definidas pelo menos anualmente (exemplo: número de CMMs realizados, número de locais operacionalizados, indicadores de cobertura)</t>
  </si>
  <si>
    <t>As mensagens-chave são harmonizadas em todo o programa e são usadas para promover a aceitação da CMM, particularmente para grupos de difícil acesso</t>
  </si>
  <si>
    <r>
      <t xml:space="preserve"> Existe um currículo de forma</t>
    </r>
    <r>
      <rPr>
        <sz val="16"/>
        <color theme="3" tint="-0.249977111117893"/>
        <rFont val="Calibri"/>
        <family val="2"/>
      </rPr>
      <t>çã</t>
    </r>
    <r>
      <rPr>
        <sz val="16"/>
        <color theme="3" tint="-0.249977111117893"/>
        <rFont val="Arial Narrow"/>
        <family val="2"/>
      </rPr>
      <t>o disponível para geração de demanda e mobilização da comunidade</t>
    </r>
  </si>
  <si>
    <t>Os prestadores de serviços são adequadamente treinados na geração efectiva de demanda e mobilização da comunidade</t>
  </si>
  <si>
    <t>Existem MdE ou outros acordos entre líderes tradicionais/guardiões da comunidade e implementadores/governo</t>
  </si>
  <si>
    <r>
      <t>Líderes tradicionais/guardiões da comunidade são representados em comitês formais de governanç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como o GTT</t>
    </r>
  </si>
  <si>
    <t>O envolvimento com meninas e mulheres inclui comunicação sobre os benefícios e limitações da CMM</t>
  </si>
  <si>
    <t>Materiais EIC direccionados a esses públicos estão disponíveis</t>
  </si>
  <si>
    <t>São treinados mobilizadores sociais para se comunicarem com mulheres parceiras</t>
  </si>
  <si>
    <t>Há pesquisas actualizadas disponíveis para práticas de implementação, gestão de operações, custos, qualidade e impacto:</t>
  </si>
  <si>
    <t>As lições aprendidas e as melhores práticas são desenvolvidas e partilhadas para informar os programas nacionais e globais</t>
  </si>
  <si>
    <t>Os relatórios são rotinizados (as directrizes nacionais incluem M&amp;A da CMM)</t>
  </si>
  <si>
    <t>Todas as partes interessadas relatam os EAs de acordo com as directrizes de relatórios específicas do país</t>
  </si>
  <si>
    <t>Existem directrizes de M&amp;A específicas para cada país, que são informadas pelas directrizes da OMS. Estas directrizes incluem:</t>
  </si>
  <si>
    <t>Capacitação do pessoal de M&amp;A para incluir a CMM nos sistemas nacionais de informação de gestão da saúde</t>
  </si>
  <si>
    <t>O progresso é documentado através de um relatório anual ao nível do país</t>
  </si>
  <si>
    <t xml:space="preserve">Estão em vigor directrizes de relatórios de fluxo de dados que definem claramente os processos de fluxo de dados </t>
  </si>
  <si>
    <t>Há forte coordenação e harmonização de dados com todas as partes interessadas relatando num único sistema nacional</t>
  </si>
  <si>
    <t>Estão em vigor mecanismos de responsabilidade e são aplicados para direcionar o fluxo de dados e garantir a recolha de dados de qualidade</t>
  </si>
  <si>
    <t>Implementadores (governo e parceiros) são capacitados para usar dados na tomada de decisão e correcção do rumo a seguir</t>
  </si>
  <si>
    <t>Os dados são usados para detectar EAs, avaliar o padrão de atendimento, medir o progresso em direcção ao alcance dos objectivos do programa, orientar a tomada de decisões</t>
  </si>
  <si>
    <t>Para os clientes que são HIV+, mas não são elegíveis para cirurgia, são aconselhados e vinculados aos cuidados e uma consulta é marcada para que eles retornem para a circuncisãonum  estágio posterior</t>
  </si>
  <si>
    <t>Para os clientes com diagnóstico confirmado de TB, são orientados, vinculados aos cuidados e é agendada uma consulta para que estes retornem para a circuncisãonum a fase posterior</t>
  </si>
  <si>
    <t>Vários sistemas de rastreamento de pacientes podem ser usados num determinado país, mas são harmonizados em todo o programa</t>
  </si>
  <si>
    <r>
      <t>O sistema de rastreamento de pacientes é capaz de distinguir informações exclusivas do cliente com o objectivo de evidar a duplica</t>
    </r>
    <r>
      <rPr>
        <sz val="16"/>
        <color theme="3" tint="-0.249977111117893"/>
        <rFont val="Calibri"/>
        <family val="2"/>
      </rPr>
      <t>çã</t>
    </r>
    <r>
      <rPr>
        <sz val="16"/>
        <color theme="3" tint="-0.249977111117893"/>
        <rFont val="Arial Narrow"/>
        <family val="2"/>
      </rPr>
      <t>o de dados</t>
    </r>
  </si>
  <si>
    <r>
      <t>O sistema de rastreamento de pacientes está integrado ao sistema nacional de informações de saúde para rastrear refer</t>
    </r>
    <r>
      <rPr>
        <sz val="16"/>
        <color theme="3" tint="-0.249977111117893"/>
        <rFont val="Calibri"/>
        <family val="2"/>
      </rPr>
      <t>ê</t>
    </r>
    <r>
      <rPr>
        <sz val="16"/>
        <color theme="3" tint="-0.249977111117893"/>
        <rFont val="Arial Narrow"/>
        <family val="2"/>
      </rPr>
      <t>ncias</t>
    </r>
  </si>
  <si>
    <t>Há monitoria financeira activa, incluindo rastreamento de despesas e análise econômica para explorar a eficiência e a relação custo-benefício</t>
  </si>
  <si>
    <t>Os resultados das avaliações de qualidade são comunicados a todas as partes interessadas e as medidas correctivasapropriadas são aplicadas</t>
  </si>
  <si>
    <t xml:space="preserve"> Padrões de qualidade nacionais estão disponíveis em todos os locais/instituições</t>
  </si>
  <si>
    <t>Existe um processo e mecanismo de garantia de qualidade ao nível nacional e provincial, que está integrado ao sistema de saúde mais amplo e inclui o sector tradicional:</t>
  </si>
  <si>
    <t>Os dados de EA são revistos continuamente a vários níveis</t>
  </si>
  <si>
    <r>
      <t>Processos de refer</t>
    </r>
    <r>
      <rPr>
        <sz val="16"/>
        <color theme="3" tint="-0.249977111117893"/>
        <rFont val="Calibri"/>
        <family val="2"/>
      </rPr>
      <t>ê</t>
    </r>
    <r>
      <rPr>
        <sz val="16"/>
        <color theme="3" tint="-0.249977111117893"/>
        <rFont val="Arial Narrow"/>
        <family val="2"/>
      </rPr>
      <t>ncia de pacientes estão em vigor para vincular os que requerem cuidados adicionais</t>
    </r>
  </si>
  <si>
    <t>Há relatórios precisos de EAs de todos os locais</t>
  </si>
  <si>
    <t>A gestão de EAs é padronizada em todo o programa</t>
  </si>
  <si>
    <r>
      <t>Existe um plano de acção correctiva em vigor para implementadores que n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est</t>
    </r>
    <r>
      <rPr>
        <sz val="16"/>
        <color theme="3" tint="-0.249977111117893"/>
        <rFont val="Calibri"/>
        <family val="2"/>
      </rPr>
      <t>ã</t>
    </r>
    <r>
      <rPr>
        <sz val="16"/>
        <color theme="3" tint="-0.249977111117893"/>
        <rFont val="Arial Narrow"/>
        <family val="2"/>
      </rPr>
      <t>o em conformidade</t>
    </r>
  </si>
  <si>
    <t>Todos os implementadores são obrigados a exibir os seus certificados de avaliação de conformidade nos seus escritórios</t>
  </si>
  <si>
    <t>O ITS é oferecido como uma opção opt-in e realizado:</t>
  </si>
  <si>
    <t xml:space="preserve"> A prevalência nacional de CMM entre homens de 15 a 29 anos está entre 80 e 100%</t>
  </si>
  <si>
    <t>A prevalência nacional de CMM entre homens de 15 a 49 anos está entre 80 e 100%</t>
  </si>
  <si>
    <t xml:space="preserve"> Percentagem da meta anual de CMM alcançada</t>
  </si>
  <si>
    <t>Percentagem de EAs graves e moderados relatados (2% - 4% ou de acordo com as directrizes do país)</t>
  </si>
  <si>
    <t xml:space="preserve"> Taxas de acompanhamento dentro de 14 dias após a circuncisão numa percentagem aceitável (80% - 100%)</t>
  </si>
  <si>
    <t xml:space="preserve"> Percentagem de clientes que testam HIV positivo vinculados a cuidados e tratamento (80% - 100%)</t>
  </si>
  <si>
    <r>
      <t xml:space="preserve">Variação da percentagem no número de CMMs realizadas nos </t>
    </r>
    <r>
      <rPr>
        <b/>
        <sz val="18"/>
        <color theme="9" tint="-0.499984740745262"/>
        <rFont val="Calibri"/>
        <family val="2"/>
      </rPr>
      <t>ú</t>
    </r>
    <r>
      <rPr>
        <b/>
        <sz val="18"/>
        <color theme="9" tint="-0.499984740745262"/>
        <rFont val="Arial Narrow"/>
        <family val="2"/>
      </rPr>
      <t>ltimos dois anos</t>
    </r>
  </si>
  <si>
    <t>Variação percentual no número de CMMs realizados nos dois anos mais recentes</t>
  </si>
  <si>
    <t>Grupo Técnico de Trabalho  (GTT) para CMM</t>
  </si>
  <si>
    <t>Planeamento da força de trabalho em saúde</t>
  </si>
  <si>
    <t>Sistema integrado de rastreamento de pacientes</t>
  </si>
  <si>
    <t>A prevalência nacional de CMM entre homens de 15 a 29 anos está entre 80 e 100%</t>
  </si>
  <si>
    <t>Prevalência nacional de CMM entre homens de 15 a 49 anos está entre 80 e 100%</t>
  </si>
  <si>
    <t>Percentagem de EAs graves e moderados relatados (2% - 4% ou de acordo com as Directrizes do país)</t>
  </si>
  <si>
    <t>Percentagem da meta anual de CMM alcançada</t>
  </si>
  <si>
    <t>Está em vigor um directório de referência nas instituições</t>
  </si>
  <si>
    <t xml:space="preserve"> As actividades de GQ são realizadas em todos os locais/instituições</t>
  </si>
  <si>
    <t>Elemento que precisa ser abordado</t>
  </si>
  <si>
    <t xml:space="preserve"> Acções propostas (por exemplo, suporte necessário ou acções correctivas).</t>
  </si>
  <si>
    <t>A Framework for VMMC 2021 Policy Brief, WHO and UNAIDS, 2016</t>
  </si>
  <si>
    <t>Joint Strategic Action Framework to Accelerate the Scale-up of VMMC for HIV Prevention in ESA 2012-2016, WHO and UNAIDS, 2012</t>
  </si>
  <si>
    <t>Joint United Nations Programme on HIV/AIDS. (2020). Maintaining and prioritizing HIV prevention services in the time of COVID-19.</t>
  </si>
  <si>
    <t>Joint United Nations Programme on HIV/AIDS. (2020). Condoms and lubricants in the time of COVID-19. Sustaining supplies and people-centred approaches to meet the need in low- and middle-income countries.</t>
  </si>
  <si>
    <t xml:space="preserve">Joint United Nations Programme on HIV/AIDS. (2020). UNAIDS highlights six critical actions to put gender equality at the centre of COVID-19 responses. </t>
  </si>
  <si>
    <t>Joint United Nations Programme on HIV/AIDS. (2020). Strategic Considerations for Mitigating the Impact of COVID-19 on Key-Population-Focused HIV Programs.</t>
  </si>
  <si>
    <t xml:space="preserve">Joint United Nations Programme on HIV/AIDS. (2020). Preventing HIV and other STIs among women and girls using contraceptive services in contexts with high HIV incidence. </t>
  </si>
  <si>
    <t xml:space="preserve">Joint United Nations Programme on HIV/AIDS. (2021). Going Online: A Budgeting and Programming Aid for Virtual HIV Interventions. </t>
  </si>
  <si>
    <t>Manual for MMC, Chapter 2: An opportunity for expanded services for adolescent boys and men. 2018. WHO</t>
  </si>
  <si>
    <t>MMC Manual, Chapter 3: Facilities, Supplies and Infrastructure for MMC Programs. WHO, 2018</t>
  </si>
  <si>
    <t>MMC Manual, Chapter 4: Recordkeeping, reporting and quality assurance. WHO, 2018</t>
  </si>
  <si>
    <t>Policy Guidelines for Sustaining Medical Male Circumcision Services in Kenya. National AIDS &amp; STI Control Program, Ministry of Health, 2018</t>
  </si>
  <si>
    <t xml:space="preserve">South African National Guidelines for MMC, 2016, Department of Health for the Republic of South Africa </t>
  </si>
  <si>
    <t>Sustainability Transition Implementation Plan 2019 - 2021 for VMMC. Zimbabwe Ministry pf Health &amp; Child Care</t>
  </si>
  <si>
    <t>UNAIDS (2018) VMMC Scorecard</t>
  </si>
  <si>
    <t>RAMJ</t>
  </si>
  <si>
    <t>STH</t>
  </si>
  <si>
    <t>M&amp;A</t>
  </si>
  <si>
    <t>CMM</t>
  </si>
  <si>
    <t>MdE</t>
  </si>
  <si>
    <t>PPE</t>
  </si>
  <si>
    <t>Garantia de qualidade</t>
  </si>
  <si>
    <t>Procedimento Operacional Padrão</t>
  </si>
  <si>
    <t>IST</t>
  </si>
  <si>
    <t>GTT</t>
  </si>
  <si>
    <t>OMS</t>
  </si>
  <si>
    <t>Serviços de testagem de HIV (STH) e ligação aos cuidados</t>
  </si>
  <si>
    <r>
      <t xml:space="preserve"> Formulários de serviço padrão e formulários de notificação de dados para IST, serviços pré-natais de HIV, serviços neonatais e infantis e outros serviços relevantes (por exemplo serviços de testagem para HIV,</t>
    </r>
    <r>
      <rPr>
        <sz val="16"/>
        <color theme="1"/>
        <rFont val="Arial Narrow"/>
        <family val="2"/>
      </rPr>
      <t xml:space="preserve">TB </t>
    </r>
    <r>
      <rPr>
        <sz val="16"/>
        <color theme="3" tint="-0.249977111117893"/>
        <rFont val="Arial Narrow"/>
        <family val="2"/>
      </rPr>
      <t>)</t>
    </r>
  </si>
  <si>
    <t>Triagem da TB e vinculação aos cuidados</t>
  </si>
  <si>
    <t>CMSC</t>
  </si>
  <si>
    <t>Ferramentas de autoavaliação da prevenção do HIV</t>
  </si>
  <si>
    <t>POP</t>
  </si>
  <si>
    <t>Preenchimento de folha</t>
  </si>
  <si>
    <r>
      <t>Gest</t>
    </r>
    <r>
      <rPr>
        <b/>
        <sz val="24"/>
        <rFont val="Calibri"/>
        <family val="2"/>
      </rPr>
      <t>ão</t>
    </r>
    <r>
      <rPr>
        <b/>
        <sz val="24"/>
        <rFont val="Arial Narrow"/>
        <family val="2"/>
      </rPr>
      <t xml:space="preserve"> do Programa</t>
    </r>
  </si>
  <si>
    <t>O TWG facilita o compartilhamento de lições com as partes interessadas relevantes</t>
  </si>
  <si>
    <t>O tamanho da população de áreas de necessidades não atendidas é estimado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</si>
</sst>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b/>
      <sz val="16"/>
      <color theme="0"/>
      <name val="Arial"/>
      <family val="2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9" tint="-0.249977111117893"/>
      <name val="Arial Narrow"/>
      <family val="2"/>
    </font>
    <font>
      <sz val="48"/>
      <color theme="1"/>
      <name val="Calibri"/>
      <family val="2"/>
      <scheme val="minor"/>
    </font>
    <font>
      <sz val="9"/>
      <color theme="0"/>
      <name val="Arial"/>
      <family val="2"/>
    </font>
    <font>
      <sz val="9"/>
      <color theme="9" tint="-0.249977111117893"/>
      <name val="Arial"/>
      <family val="2"/>
    </font>
    <font>
      <sz val="9"/>
      <name val="Arial"/>
      <family val="2"/>
    </font>
    <font>
      <b/>
      <sz val="18"/>
      <color theme="7" tint="-0.249977111117893"/>
      <name val="Arial Narrow"/>
      <family val="2"/>
    </font>
    <font>
      <sz val="12"/>
      <color rgb="FF000000"/>
      <name val="Arial Narrow"/>
      <family val="2"/>
    </font>
    <font>
      <b/>
      <sz val="28"/>
      <name val="Arial Narrow"/>
      <family val="2"/>
    </font>
    <font>
      <b/>
      <sz val="16"/>
      <color rgb="FF404040"/>
      <name val="Arial Narrow"/>
      <family val="2"/>
    </font>
    <font>
      <b/>
      <sz val="26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18"/>
      <color theme="9" tint="-0.499984740745262"/>
      <name val="Arial Narrow"/>
      <family val="2"/>
    </font>
    <font>
      <b/>
      <sz val="16"/>
      <color theme="9" tint="-0.499984740745262"/>
      <name val="Arial Narrow"/>
      <family val="2"/>
    </font>
    <font>
      <b/>
      <sz val="72"/>
      <color theme="9" tint="-0.499984740745262"/>
      <name val="Arial Narrow"/>
      <family val="2"/>
    </font>
    <font>
      <sz val="16"/>
      <color theme="9" tint="-0.499984740745262"/>
      <name val="Arial"/>
      <family val="2"/>
    </font>
    <font>
      <sz val="16"/>
      <color theme="3" tint="-0.249977111117893"/>
      <name val="Arial Narrow"/>
      <family val="2"/>
    </font>
    <font>
      <sz val="12"/>
      <name val="Arial Narrow"/>
      <family val="2"/>
    </font>
    <font>
      <b/>
      <sz val="26"/>
      <color theme="9" tint="-0.499984740745262"/>
      <name val="Arial Narrow"/>
      <family val="2"/>
    </font>
    <font>
      <sz val="11"/>
      <color theme="9" tint="-0.499984740745262"/>
      <name val="Arial Narrow"/>
      <family val="2"/>
    </font>
    <font>
      <b/>
      <sz val="22"/>
      <color theme="1" tint="0.249977111117893"/>
      <name val="Arial Narrow"/>
      <family val="2"/>
    </font>
    <font>
      <sz val="11"/>
      <color theme="0" tint="-4.9989318521683403E-2"/>
      <name val="Calibri"/>
      <family val="2"/>
      <scheme val="minor"/>
    </font>
    <font>
      <sz val="18"/>
      <color theme="0" tint="-4.9989318521683403E-2"/>
      <name val="Arial Narrow"/>
      <family val="2"/>
    </font>
    <font>
      <sz val="12"/>
      <color theme="0" tint="-4.9989318521683403E-2"/>
      <name val="Arial Narrow"/>
      <family val="2"/>
    </font>
    <font>
      <sz val="9"/>
      <color theme="0" tint="-4.9989318521683403E-2"/>
      <name val="Arial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24"/>
      <name val="Arial Narrow"/>
      <family val="2"/>
    </font>
    <font>
      <sz val="11"/>
      <name val="Arial Narrow"/>
      <family val="2"/>
    </font>
    <font>
      <b/>
      <sz val="28"/>
      <color theme="1"/>
      <name val="Arial Narrow"/>
      <family val="2"/>
    </font>
    <font>
      <sz val="12"/>
      <color rgb="FFFF0000"/>
      <name val="Arial Narrow"/>
      <family val="2"/>
    </font>
    <font>
      <b/>
      <sz val="16"/>
      <name val="Arial Narrow"/>
      <family val="2"/>
    </font>
    <font>
      <sz val="10"/>
      <name val="Arial Narrow"/>
      <family val="2"/>
    </font>
    <font>
      <b/>
      <sz val="12"/>
      <name val="Arial Narrow"/>
      <family val="2"/>
    </font>
    <font>
      <sz val="12"/>
      <color theme="3" tint="-0.249977111117893"/>
      <name val="Arial Narrow"/>
      <family val="2"/>
    </font>
    <font>
      <sz val="12"/>
      <name val="Arial Nova Cond"/>
      <family val="2"/>
    </font>
    <font>
      <sz val="12"/>
      <color rgb="FFFF0000"/>
      <name val="Arial Nova Cond"/>
      <family val="2"/>
    </font>
    <font>
      <sz val="18"/>
      <name val="Arial Narrow"/>
      <family val="2"/>
    </font>
    <font>
      <sz val="18"/>
      <color rgb="FFFF0000"/>
      <name val="Arial Narrow"/>
      <family val="2"/>
    </font>
    <font>
      <sz val="12"/>
      <color theme="4"/>
      <name val="Arial Narrow"/>
      <family val="2"/>
    </font>
    <font>
      <sz val="12"/>
      <color theme="4"/>
      <name val="Arial Nova Cond"/>
      <family val="2"/>
    </font>
    <font>
      <sz val="12"/>
      <color theme="9"/>
      <name val="Arial Narrow"/>
      <family val="2"/>
    </font>
    <font>
      <sz val="18"/>
      <color theme="9"/>
      <name val="Arial Narrow"/>
      <family val="2"/>
    </font>
    <font>
      <sz val="9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9" tint="-0.499984740745262"/>
      <name val="Arial Narrow"/>
      <family val="2"/>
    </font>
    <font>
      <b/>
      <sz val="16"/>
      <color theme="9" tint="-0.499984740745262"/>
      <name val="Arial"/>
      <family val="2"/>
    </font>
    <font>
      <sz val="14"/>
      <name val="Arial Narrow"/>
      <family val="2"/>
    </font>
    <font>
      <b/>
      <sz val="11"/>
      <name val="Arial Narrow"/>
      <family val="2"/>
    </font>
    <font>
      <sz val="16"/>
      <color theme="1"/>
      <name val="Arial Narrow"/>
      <family val="2"/>
    </font>
    <font>
      <b/>
      <sz val="28"/>
      <name val="Calibri"/>
      <family val="2"/>
    </font>
    <font>
      <b/>
      <sz val="16"/>
      <color theme="9" tint="-0.499984740745262"/>
      <name val="Calibri"/>
      <family val="2"/>
    </font>
    <font>
      <sz val="8"/>
      <color theme="3" tint="-0.249977111117893"/>
      <name val="Arial Narrow"/>
      <family val="2"/>
    </font>
    <font>
      <sz val="16"/>
      <color theme="3" tint="-0.249977111117893"/>
      <name val="Calibri"/>
      <family val="2"/>
    </font>
    <font>
      <b/>
      <sz val="18"/>
      <color theme="9" tint="-0.499984740745262"/>
      <name val="Calibri"/>
      <family val="2"/>
    </font>
    <font>
      <b/>
      <sz val="6.55"/>
      <color theme="9" tint="-0.499984740745262"/>
      <name val="Arial Narrow"/>
      <family val="2"/>
    </font>
    <font>
      <sz val="6.55"/>
      <color theme="3" tint="-0.249977111117893"/>
      <name val="Arial Narrow"/>
      <family val="2"/>
    </font>
    <font>
      <b/>
      <sz val="24"/>
      <name val="Calibri"/>
      <family val="2"/>
    </font>
    <font>
      <sz val="11"/>
      <color theme="4"/>
      <name val="Arial Narrow"/>
      <family val="2"/>
    </font>
    <font>
      <sz val="11"/>
      <color rgb="FF000000"/>
      <name val="Arial"/>
      <family val="2"/>
    </font>
    <font>
      <sz val="11"/>
      <color theme="1" tint="-0.249977111117893"/>
      <name val="Calibri"/>
      <family val="2"/>
      <scheme val="minor"/>
    </font>
    <font>
      <b/>
      <sz val="26"/>
      <color theme="1" tint="-0.249977111117893"/>
      <name val="Arial Narrow"/>
      <family val="2"/>
    </font>
    <font>
      <b/>
      <sz val="72"/>
      <color theme="1" tint="-0.249977111117893"/>
      <name val="Arial Narrow"/>
      <family val="2"/>
    </font>
    <font>
      <b/>
      <sz val="14"/>
      <color theme="1" tint="-0.249977111117893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C6E04"/>
        <bgColor indexed="64"/>
      </patternFill>
    </fill>
    <fill>
      <patternFill patternType="solid">
        <fgColor rgb="FFC6321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DCC5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C1FFEF"/>
        <bgColor indexed="64"/>
      </patternFill>
    </fill>
    <fill>
      <patternFill patternType="solid">
        <fgColor rgb="FFB6CBF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DB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5CFC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7A1E3"/>
        <bgColor indexed="64"/>
      </patternFill>
    </fill>
    <fill>
      <patternFill patternType="solid">
        <fgColor rgb="FFCC31FD"/>
        <bgColor indexed="64"/>
      </patternFill>
    </fill>
    <fill>
      <patternFill patternType="solid">
        <fgColor rgb="FFFFF2CD"/>
        <bgColor indexed="64"/>
      </patternFill>
    </fill>
    <fill>
      <patternFill patternType="solid">
        <fgColor rgb="FFBF119E"/>
        <bgColor indexed="64"/>
      </patternFill>
    </fill>
    <fill>
      <patternFill patternType="solid">
        <fgColor rgb="FFFBCD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0"/>
        <bgColor rgb="FF000000"/>
      </patternFill>
    </fill>
  </fills>
  <borders count="56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2"/>
      </bottom>
      <diagonal/>
    </border>
    <border>
      <left/>
      <right/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slantDashDot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/>
      <bottom style="medium">
        <color theme="2"/>
      </bottom>
      <diagonal/>
    </border>
    <border>
      <left/>
      <right/>
      <top style="thin">
        <color theme="0" tint="-0.249977111117893"/>
      </top>
      <bottom style="medium">
        <color theme="2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medium">
        <color theme="2"/>
      </top>
      <bottom/>
      <diagonal/>
    </border>
    <border>
      <left/>
      <right/>
      <top style="thin">
        <color theme="2"/>
      </top>
      <bottom style="medium">
        <color theme="2"/>
      </bottom>
      <diagonal/>
    </border>
    <border>
      <left/>
      <right/>
      <top style="medium">
        <color theme="2"/>
      </top>
      <bottom style="medium">
        <color theme="2"/>
      </bottom>
      <diagonal/>
    </border>
    <border>
      <left/>
      <right/>
      <top style="medium">
        <color theme="2"/>
      </top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/>
      <right/>
      <top style="medium">
        <color theme="0" tint="-0.34998626667073579"/>
      </top>
      <bottom style="medium">
        <color theme="2"/>
      </bottom>
      <diagonal/>
    </border>
    <border>
      <left/>
      <right/>
      <top style="thin">
        <color theme="0" tint="-0.34998626667073579"/>
      </top>
      <bottom style="medium">
        <color theme="2"/>
      </bottom>
      <diagonal/>
    </border>
    <border>
      <left/>
      <right style="slantDashDot">
        <color theme="0"/>
      </right>
      <top style="thin">
        <color theme="0" tint="-0.34998626667073579"/>
      </top>
      <bottom style="medium">
        <color theme="2"/>
      </bottom>
      <diagonal/>
    </border>
    <border>
      <left/>
      <right/>
      <top style="medium">
        <color theme="2"/>
      </top>
      <bottom style="medium">
        <color theme="0" tint="-0.34998626667073579"/>
      </bottom>
      <diagonal/>
    </border>
    <border>
      <left/>
      <right/>
      <top style="medium">
        <color theme="2"/>
      </top>
      <bottom style="thin">
        <color theme="0" tint="-0.34998626667073579"/>
      </bottom>
      <diagonal/>
    </border>
    <border>
      <left/>
      <right style="slantDashDot">
        <color theme="0"/>
      </right>
      <top style="medium">
        <color theme="2"/>
      </top>
      <bottom style="thin">
        <color theme="0" tint="-0.34998626667073579"/>
      </bottom>
      <diagonal/>
    </border>
    <border>
      <left/>
      <right/>
      <top style="medium">
        <color theme="9"/>
      </top>
      <bottom/>
      <diagonal/>
    </border>
    <border>
      <left/>
      <right/>
      <top style="medium">
        <color theme="9"/>
      </top>
      <bottom style="medium">
        <color theme="0" tint="-0.34998626667073579"/>
      </bottom>
      <diagonal/>
    </border>
    <border>
      <left/>
      <right/>
      <top style="medium">
        <color theme="9"/>
      </top>
      <bottom style="thin">
        <color theme="0" tint="-0.34998626667073579"/>
      </bottom>
      <diagonal/>
    </border>
    <border>
      <left/>
      <right style="slantDashDot">
        <color theme="0"/>
      </right>
      <top style="medium">
        <color theme="9"/>
      </top>
      <bottom style="thin">
        <color theme="0" tint="-0.34998626667073579"/>
      </bottom>
      <diagonal/>
    </border>
    <border>
      <left/>
      <right/>
      <top/>
      <bottom style="medium">
        <color theme="9"/>
      </bottom>
      <diagonal/>
    </border>
    <border>
      <left/>
      <right/>
      <top style="thin">
        <color theme="0" tint="-0.34998626667073579"/>
      </top>
      <bottom style="medium">
        <color theme="9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slantDashDot">
        <color theme="0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2"/>
      </top>
      <bottom style="thin">
        <color theme="0" tint="-0.34998626667073579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theme="2"/>
      </top>
      <bottom style="medium">
        <color theme="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2"/>
      </top>
      <bottom style="medium">
        <color theme="0" tint="-0.34998626667073579"/>
      </bottom>
      <diagonal/>
    </border>
    <border>
      <left/>
      <right style="slantDashDot">
        <color theme="0"/>
      </right>
      <top style="medium">
        <color theme="2"/>
      </top>
      <bottom style="medium">
        <color theme="0" tint="-0.34998626667073579"/>
      </bottom>
      <diagonal/>
    </border>
    <border>
      <left style="thin">
        <color theme="2"/>
      </left>
      <right style="thin">
        <color theme="2"/>
      </right>
      <top/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2"/>
      </bottom>
      <diagonal/>
    </border>
    <border>
      <left/>
      <right/>
      <top style="medium">
        <color theme="0" tint="-0.34998626667073579"/>
      </top>
      <bottom style="thin">
        <color theme="2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0" fillId="0" borderId="0"/>
  </cellStyleXfs>
  <cellXfs count="349">
    <xf numFmtId="0" fontId="0" fillId="0" borderId="0" xfId="0"/>
    <xf numFmtId="0" fontId="0" fillId="0" borderId="0" xfId="0" applyAlignment="1">
      <alignment vertical="center"/>
    </xf>
    <xf numFmtId="0" fontId="0" fillId="20" borderId="1" xfId="0" applyFill="1" applyBorder="1" applyAlignment="1">
      <alignment vertical="top" wrapText="1"/>
    </xf>
    <xf numFmtId="0" fontId="3" fillId="2" borderId="1" xfId="1" applyFont="1" applyFill="1" applyBorder="1" applyAlignment="1">
      <alignment horizontal="center" vertical="center"/>
    </xf>
    <xf numFmtId="0" fontId="0" fillId="27" borderId="1" xfId="0" applyFill="1" applyBorder="1" applyAlignment="1">
      <alignment horizontal="center" vertical="center"/>
    </xf>
    <xf numFmtId="0" fontId="0" fillId="27" borderId="1" xfId="0" applyFill="1" applyBorder="1" applyAlignment="1">
      <alignment vertical="center"/>
    </xf>
    <xf numFmtId="0" fontId="0" fillId="20" borderId="1" xfId="0" applyFill="1" applyBorder="1" applyAlignment="1">
      <alignment horizontal="center" vertical="center"/>
    </xf>
    <xf numFmtId="0" fontId="0" fillId="20" borderId="1" xfId="0" applyFill="1" applyBorder="1" applyAlignment="1">
      <alignment vertical="center"/>
    </xf>
    <xf numFmtId="0" fontId="0" fillId="21" borderId="1" xfId="0" applyFill="1" applyBorder="1" applyAlignment="1">
      <alignment horizontal="center" vertical="center"/>
    </xf>
    <xf numFmtId="0" fontId="0" fillId="21" borderId="1" xfId="0" applyFill="1" applyBorder="1" applyAlignment="1">
      <alignment vertical="center"/>
    </xf>
    <xf numFmtId="0" fontId="0" fillId="22" borderId="1" xfId="0" applyFill="1" applyBorder="1" applyAlignment="1">
      <alignment horizontal="center" vertical="center"/>
    </xf>
    <xf numFmtId="0" fontId="0" fillId="22" borderId="1" xfId="0" applyFill="1" applyBorder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 applyAlignment="1">
      <alignment vertical="center"/>
    </xf>
    <xf numFmtId="0" fontId="0" fillId="25" borderId="1" xfId="0" applyFill="1" applyBorder="1" applyAlignment="1">
      <alignment horizontal="center" vertical="center"/>
    </xf>
    <xf numFmtId="0" fontId="0" fillId="25" borderId="1" xfId="0" applyFill="1" applyBorder="1" applyAlignment="1">
      <alignment vertical="center"/>
    </xf>
    <xf numFmtId="0" fontId="0" fillId="16" borderId="1" xfId="0" applyFill="1" applyBorder="1" applyAlignment="1">
      <alignment horizontal="center" vertical="center"/>
    </xf>
    <xf numFmtId="0" fontId="0" fillId="16" borderId="1" xfId="0" applyFill="1" applyBorder="1" applyAlignment="1">
      <alignment vertical="center"/>
    </xf>
    <xf numFmtId="0" fontId="0" fillId="13" borderId="1" xfId="0" applyFill="1" applyBorder="1" applyAlignment="1">
      <alignment horizontal="center" vertical="center"/>
    </xf>
    <xf numFmtId="0" fontId="0" fillId="13" borderId="1" xfId="0" applyFill="1" applyBorder="1" applyAlignment="1">
      <alignment vertical="center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vertical="center"/>
    </xf>
    <xf numFmtId="0" fontId="0" fillId="19" borderId="1" xfId="0" applyFill="1" applyBorder="1" applyAlignment="1">
      <alignment vertical="center"/>
    </xf>
    <xf numFmtId="0" fontId="0" fillId="18" borderId="1" xfId="0" applyFill="1" applyBorder="1" applyAlignment="1">
      <alignment vertical="center"/>
    </xf>
    <xf numFmtId="0" fontId="0" fillId="21" borderId="1" xfId="0" applyFill="1" applyBorder="1" applyAlignment="1">
      <alignment vertical="top" wrapText="1"/>
    </xf>
    <xf numFmtId="0" fontId="0" fillId="27" borderId="1" xfId="0" applyFill="1" applyBorder="1" applyAlignment="1">
      <alignment vertical="top" wrapText="1"/>
    </xf>
    <xf numFmtId="0" fontId="0" fillId="22" borderId="1" xfId="0" applyFill="1" applyBorder="1" applyAlignment="1">
      <alignment vertical="top" wrapText="1"/>
    </xf>
    <xf numFmtId="0" fontId="0" fillId="11" borderId="1" xfId="0" applyFill="1" applyBorder="1" applyAlignment="1">
      <alignment vertical="top" wrapText="1"/>
    </xf>
    <xf numFmtId="0" fontId="0" fillId="11" borderId="1" xfId="0" applyFill="1" applyBorder="1" applyAlignment="1">
      <alignment vertical="top"/>
    </xf>
    <xf numFmtId="0" fontId="0" fillId="25" borderId="1" xfId="0" applyFill="1" applyBorder="1" applyAlignment="1">
      <alignment vertical="top" wrapText="1"/>
    </xf>
    <xf numFmtId="0" fontId="0" fillId="25" borderId="1" xfId="0" applyFill="1" applyBorder="1" applyAlignment="1">
      <alignment vertical="top"/>
    </xf>
    <xf numFmtId="0" fontId="0" fillId="16" borderId="1" xfId="0" applyFill="1" applyBorder="1" applyAlignment="1">
      <alignment vertical="top" wrapText="1"/>
    </xf>
    <xf numFmtId="0" fontId="0" fillId="16" borderId="1" xfId="0" applyFill="1" applyBorder="1" applyAlignment="1">
      <alignment vertical="top"/>
    </xf>
    <xf numFmtId="0" fontId="0" fillId="13" borderId="1" xfId="0" applyFill="1" applyBorder="1" applyAlignment="1">
      <alignment vertical="top" wrapText="1"/>
    </xf>
    <xf numFmtId="0" fontId="0" fillId="13" borderId="1" xfId="0" applyFill="1" applyBorder="1" applyAlignment="1">
      <alignment vertical="top"/>
    </xf>
    <xf numFmtId="0" fontId="0" fillId="15" borderId="1" xfId="0" applyFill="1" applyBorder="1" applyAlignment="1">
      <alignment vertical="top" wrapText="1"/>
    </xf>
    <xf numFmtId="0" fontId="0" fillId="15" borderId="1" xfId="0" applyFill="1" applyBorder="1" applyAlignment="1">
      <alignment vertical="top"/>
    </xf>
    <xf numFmtId="0" fontId="0" fillId="19" borderId="1" xfId="0" applyFill="1" applyBorder="1" applyAlignment="1">
      <alignment vertical="top"/>
    </xf>
    <xf numFmtId="0" fontId="0" fillId="18" borderId="1" xfId="0" applyFill="1" applyBorder="1" applyAlignment="1">
      <alignment vertical="top" wrapText="1"/>
    </xf>
    <xf numFmtId="0" fontId="0" fillId="18" borderId="1" xfId="0" applyFill="1" applyBorder="1" applyAlignment="1">
      <alignment vertical="top"/>
    </xf>
    <xf numFmtId="0" fontId="0" fillId="0" borderId="0" xfId="0" applyAlignment="1">
      <alignment vertical="top"/>
    </xf>
    <xf numFmtId="0" fontId="6" fillId="20" borderId="1" xfId="0" applyFont="1" applyFill="1" applyBorder="1" applyAlignment="1">
      <alignment vertical="center"/>
    </xf>
    <xf numFmtId="0" fontId="6" fillId="21" borderId="1" xfId="0" applyFont="1" applyFill="1" applyBorder="1" applyAlignment="1">
      <alignment vertical="center"/>
    </xf>
    <xf numFmtId="0" fontId="6" fillId="25" borderId="1" xfId="0" applyFont="1" applyFill="1" applyBorder="1" applyAlignment="1">
      <alignment vertical="center"/>
    </xf>
    <xf numFmtId="0" fontId="0" fillId="29" borderId="1" xfId="0" applyFill="1" applyBorder="1" applyAlignment="1">
      <alignment vertical="top" wrapText="1"/>
    </xf>
    <xf numFmtId="0" fontId="0" fillId="29" borderId="1" xfId="0" applyFill="1" applyBorder="1" applyAlignment="1">
      <alignment horizontal="center" vertical="top" wrapText="1"/>
    </xf>
    <xf numFmtId="0" fontId="6" fillId="20" borderId="1" xfId="0" applyFont="1" applyFill="1" applyBorder="1" applyAlignment="1">
      <alignment vertical="center" wrapText="1"/>
    </xf>
    <xf numFmtId="0" fontId="0" fillId="19" borderId="6" xfId="0" applyFill="1" applyBorder="1" applyAlignment="1">
      <alignment horizontal="center" vertical="center"/>
    </xf>
    <xf numFmtId="0" fontId="0" fillId="18" borderId="6" xfId="0" applyFill="1" applyBorder="1" applyAlignment="1">
      <alignment horizontal="center" vertical="center"/>
    </xf>
    <xf numFmtId="0" fontId="0" fillId="27" borderId="1" xfId="0" applyFill="1" applyBorder="1" applyAlignment="1">
      <alignment vertical="center" wrapText="1"/>
    </xf>
    <xf numFmtId="0" fontId="5" fillId="7" borderId="2" xfId="0" applyFont="1" applyFill="1" applyBorder="1" applyAlignment="1">
      <alignment horizontal="left" vertical="center"/>
    </xf>
    <xf numFmtId="0" fontId="0" fillId="30" borderId="0" xfId="0" applyFill="1"/>
    <xf numFmtId="0" fontId="0" fillId="31" borderId="0" xfId="0" applyFill="1"/>
    <xf numFmtId="0" fontId="8" fillId="31" borderId="0" xfId="0" applyFont="1" applyFill="1"/>
    <xf numFmtId="0" fontId="2" fillId="31" borderId="0" xfId="2" applyFill="1"/>
    <xf numFmtId="0" fontId="2" fillId="31" borderId="0" xfId="2" applyFill="1" applyAlignment="1">
      <alignment horizontal="center" vertical="center"/>
    </xf>
    <xf numFmtId="0" fontId="10" fillId="31" borderId="0" xfId="2" applyFont="1" applyFill="1" applyAlignment="1">
      <alignment horizontal="left" wrapText="1"/>
    </xf>
    <xf numFmtId="0" fontId="11" fillId="31" borderId="0" xfId="2" applyFont="1" applyFill="1"/>
    <xf numFmtId="0" fontId="8" fillId="30" borderId="0" xfId="0" applyFont="1" applyFill="1"/>
    <xf numFmtId="0" fontId="2" fillId="30" borderId="0" xfId="2" applyFill="1"/>
    <xf numFmtId="0" fontId="9" fillId="30" borderId="0" xfId="2" applyFont="1" applyFill="1"/>
    <xf numFmtId="0" fontId="10" fillId="30" borderId="0" xfId="2" applyFont="1" applyFill="1" applyAlignment="1">
      <alignment horizontal="left" wrapText="1"/>
    </xf>
    <xf numFmtId="0" fontId="11" fillId="30" borderId="0" xfId="2" applyFont="1" applyFill="1"/>
    <xf numFmtId="0" fontId="2" fillId="30" borderId="0" xfId="2" applyFill="1" applyAlignment="1">
      <alignment horizontal="center" vertical="center"/>
    </xf>
    <xf numFmtId="0" fontId="10" fillId="30" borderId="0" xfId="2" applyFont="1" applyFill="1"/>
    <xf numFmtId="0" fontId="2" fillId="0" borderId="0" xfId="3"/>
    <xf numFmtId="0" fontId="13" fillId="0" borderId="0" xfId="0" applyFont="1" applyAlignment="1">
      <alignment horizontal="left" vertical="center" indent="5"/>
    </xf>
    <xf numFmtId="0" fontId="23" fillId="0" borderId="0" xfId="4" applyFont="1"/>
    <xf numFmtId="0" fontId="0" fillId="31" borderId="0" xfId="0" applyFill="1" applyAlignment="1">
      <alignment wrapText="1"/>
    </xf>
    <xf numFmtId="0" fontId="24" fillId="32" borderId="0" xfId="4" applyFont="1" applyFill="1"/>
    <xf numFmtId="0" fontId="25" fillId="31" borderId="0" xfId="0" applyFont="1" applyFill="1"/>
    <xf numFmtId="0" fontId="20" fillId="0" borderId="27" xfId="4" applyFont="1" applyBorder="1" applyAlignment="1">
      <alignment horizontal="center" vertical="center"/>
    </xf>
    <xf numFmtId="0" fontId="20" fillId="31" borderId="24" xfId="0" applyFont="1" applyFill="1" applyBorder="1" applyAlignment="1">
      <alignment horizontal="center" vertical="center"/>
    </xf>
    <xf numFmtId="0" fontId="25" fillId="31" borderId="22" xfId="0" applyFont="1" applyFill="1" applyBorder="1"/>
    <xf numFmtId="0" fontId="9" fillId="31" borderId="0" xfId="2" applyFont="1" applyFill="1"/>
    <xf numFmtId="0" fontId="17" fillId="31" borderId="0" xfId="0" applyFont="1" applyFill="1"/>
    <xf numFmtId="0" fontId="2" fillId="30" borderId="0" xfId="3" applyFill="1"/>
    <xf numFmtId="0" fontId="17" fillId="30" borderId="0" xfId="0" applyFont="1" applyFill="1"/>
    <xf numFmtId="0" fontId="27" fillId="30" borderId="0" xfId="0" applyFont="1" applyFill="1"/>
    <xf numFmtId="0" fontId="28" fillId="30" borderId="0" xfId="4" applyFont="1" applyFill="1"/>
    <xf numFmtId="0" fontId="29" fillId="30" borderId="0" xfId="4" applyFont="1" applyFill="1"/>
    <xf numFmtId="0" fontId="30" fillId="30" borderId="0" xfId="4" applyFont="1" applyFill="1" applyAlignment="1">
      <alignment horizontal="center" vertical="center"/>
    </xf>
    <xf numFmtId="0" fontId="30" fillId="30" borderId="0" xfId="4" applyFont="1" applyFill="1"/>
    <xf numFmtId="0" fontId="31" fillId="30" borderId="0" xfId="0" applyFont="1" applyFill="1"/>
    <xf numFmtId="0" fontId="31" fillId="31" borderId="0" xfId="0" applyFont="1" applyFill="1"/>
    <xf numFmtId="0" fontId="32" fillId="30" borderId="0" xfId="0" applyFont="1" applyFill="1"/>
    <xf numFmtId="0" fontId="32" fillId="0" borderId="9" xfId="0" applyFont="1" applyBorder="1"/>
    <xf numFmtId="0" fontId="32" fillId="0" borderId="9" xfId="0" applyFont="1" applyBorder="1" applyAlignment="1">
      <alignment wrapText="1"/>
    </xf>
    <xf numFmtId="0" fontId="32" fillId="31" borderId="0" xfId="0" applyFont="1" applyFill="1"/>
    <xf numFmtId="0" fontId="32" fillId="31" borderId="9" xfId="0" applyFont="1" applyFill="1" applyBorder="1"/>
    <xf numFmtId="0" fontId="31" fillId="31" borderId="33" xfId="0" applyFont="1" applyFill="1" applyBorder="1" applyAlignment="1">
      <alignment horizontal="center" vertical="center"/>
    </xf>
    <xf numFmtId="0" fontId="31" fillId="31" borderId="0" xfId="0" applyFont="1" applyFill="1" applyAlignment="1">
      <alignment horizontal="center" vertical="center"/>
    </xf>
    <xf numFmtId="0" fontId="0" fillId="31" borderId="10" xfId="0" applyFill="1" applyBorder="1" applyAlignment="1" applyProtection="1">
      <alignment horizontal="center" vertical="center"/>
      <protection locked="0"/>
    </xf>
    <xf numFmtId="0" fontId="0" fillId="31" borderId="18" xfId="0" applyFill="1" applyBorder="1" applyAlignment="1" applyProtection="1">
      <alignment horizontal="center" vertical="center"/>
      <protection locked="0"/>
    </xf>
    <xf numFmtId="0" fontId="0" fillId="31" borderId="23" xfId="0" applyFill="1" applyBorder="1" applyAlignment="1" applyProtection="1">
      <alignment horizontal="center" vertical="center"/>
      <protection locked="0"/>
    </xf>
    <xf numFmtId="0" fontId="0" fillId="31" borderId="25" xfId="0" applyFill="1" applyBorder="1" applyAlignment="1" applyProtection="1">
      <alignment horizontal="center" vertical="center"/>
      <protection locked="0"/>
    </xf>
    <xf numFmtId="0" fontId="0" fillId="31" borderId="26" xfId="0" applyFill="1" applyBorder="1" applyAlignment="1" applyProtection="1">
      <alignment horizontal="center" vertical="center"/>
      <protection locked="0"/>
    </xf>
    <xf numFmtId="0" fontId="16" fillId="32" borderId="0" xfId="4" applyFont="1" applyFill="1" applyAlignment="1" applyProtection="1">
      <alignment horizontal="center" vertical="center"/>
      <protection locked="0"/>
    </xf>
    <xf numFmtId="0" fontId="0" fillId="31" borderId="19" xfId="0" applyFill="1" applyBorder="1" applyAlignment="1" applyProtection="1">
      <alignment horizontal="center" vertical="center"/>
      <protection locked="0"/>
    </xf>
    <xf numFmtId="0" fontId="22" fillId="31" borderId="18" xfId="4" applyFont="1" applyFill="1" applyBorder="1" applyAlignment="1" applyProtection="1">
      <alignment horizontal="center" vertical="center" wrapText="1"/>
      <protection locked="0"/>
    </xf>
    <xf numFmtId="0" fontId="22" fillId="31" borderId="23" xfId="4" applyFont="1" applyFill="1" applyBorder="1" applyAlignment="1" applyProtection="1">
      <alignment horizontal="center" vertical="center" wrapText="1"/>
      <protection locked="0"/>
    </xf>
    <xf numFmtId="0" fontId="0" fillId="31" borderId="24" xfId="0" applyFill="1" applyBorder="1" applyAlignment="1" applyProtection="1">
      <alignment horizontal="center" vertical="center"/>
      <protection locked="0"/>
    </xf>
    <xf numFmtId="0" fontId="0" fillId="31" borderId="0" xfId="0" applyFill="1" applyAlignment="1" applyProtection="1">
      <alignment horizontal="center" vertical="center"/>
      <protection locked="0"/>
    </xf>
    <xf numFmtId="0" fontId="1" fillId="30" borderId="0" xfId="0" applyFont="1" applyFill="1"/>
    <xf numFmtId="0" fontId="0" fillId="31" borderId="43" xfId="0" applyFill="1" applyBorder="1" applyAlignment="1" applyProtection="1">
      <alignment horizontal="center" vertical="center"/>
      <protection locked="0"/>
    </xf>
    <xf numFmtId="0" fontId="24" fillId="32" borderId="13" xfId="4" applyFont="1" applyFill="1" applyBorder="1"/>
    <xf numFmtId="0" fontId="24" fillId="32" borderId="11" xfId="4" applyFont="1" applyFill="1" applyBorder="1"/>
    <xf numFmtId="0" fontId="23" fillId="30" borderId="0" xfId="4" applyFont="1" applyFill="1"/>
    <xf numFmtId="0" fontId="23" fillId="30" borderId="0" xfId="4" applyFont="1" applyFill="1" applyAlignment="1">
      <alignment wrapText="1"/>
    </xf>
    <xf numFmtId="0" fontId="39" fillId="30" borderId="0" xfId="4" applyFont="1" applyFill="1" applyAlignment="1">
      <alignment vertical="center"/>
    </xf>
    <xf numFmtId="0" fontId="39" fillId="30" borderId="0" xfId="4" applyFont="1" applyFill="1"/>
    <xf numFmtId="0" fontId="40" fillId="30" borderId="0" xfId="4" applyFont="1" applyFill="1" applyAlignment="1">
      <alignment horizontal="center" vertical="center"/>
    </xf>
    <xf numFmtId="0" fontId="40" fillId="30" borderId="0" xfId="4" applyFont="1" applyFill="1"/>
    <xf numFmtId="0" fontId="36" fillId="30" borderId="0" xfId="4" applyFont="1" applyFill="1"/>
    <xf numFmtId="0" fontId="41" fillId="30" borderId="0" xfId="0" applyFont="1" applyFill="1"/>
    <xf numFmtId="0" fontId="42" fillId="30" borderId="0" xfId="0" applyFont="1" applyFill="1"/>
    <xf numFmtId="0" fontId="43" fillId="30" borderId="0" xfId="4" applyFont="1" applyFill="1"/>
    <xf numFmtId="0" fontId="43" fillId="0" borderId="0" xfId="4" applyFont="1"/>
    <xf numFmtId="0" fontId="44" fillId="30" borderId="0" xfId="4" applyFont="1" applyFill="1"/>
    <xf numFmtId="0" fontId="23" fillId="30" borderId="0" xfId="4" applyFont="1" applyFill="1" applyAlignment="1">
      <alignment vertical="center"/>
    </xf>
    <xf numFmtId="0" fontId="23" fillId="30" borderId="0" xfId="4" applyFont="1" applyFill="1" applyAlignment="1">
      <alignment horizontal="left" wrapText="1"/>
    </xf>
    <xf numFmtId="0" fontId="45" fillId="30" borderId="0" xfId="4" applyFont="1" applyFill="1"/>
    <xf numFmtId="0" fontId="46" fillId="30" borderId="0" xfId="0" applyFont="1" applyFill="1"/>
    <xf numFmtId="0" fontId="47" fillId="30" borderId="0" xfId="4" applyFont="1" applyFill="1"/>
    <xf numFmtId="0" fontId="48" fillId="30" borderId="0" xfId="4" applyFont="1" applyFill="1"/>
    <xf numFmtId="0" fontId="11" fillId="30" borderId="0" xfId="4" applyFont="1" applyFill="1" applyAlignment="1">
      <alignment horizontal="center" vertical="center"/>
    </xf>
    <xf numFmtId="0" fontId="6" fillId="30" borderId="0" xfId="0" applyFont="1" applyFill="1"/>
    <xf numFmtId="0" fontId="11" fillId="30" borderId="0" xfId="4" applyFont="1" applyFill="1"/>
    <xf numFmtId="0" fontId="49" fillId="30" borderId="0" xfId="4" applyFont="1" applyFill="1" applyAlignment="1">
      <alignment horizontal="center" vertical="center"/>
    </xf>
    <xf numFmtId="0" fontId="50" fillId="31" borderId="0" xfId="6" applyFill="1"/>
    <xf numFmtId="0" fontId="50" fillId="30" borderId="0" xfId="6" applyFill="1"/>
    <xf numFmtId="0" fontId="7" fillId="31" borderId="0" xfId="6" applyFont="1" applyFill="1" applyAlignment="1">
      <alignment horizontal="center" vertical="center"/>
    </xf>
    <xf numFmtId="0" fontId="15" fillId="31" borderId="0" xfId="5" applyFont="1" applyFill="1" applyAlignment="1">
      <alignment horizontal="center" vertical="center" wrapText="1"/>
    </xf>
    <xf numFmtId="0" fontId="50" fillId="31" borderId="0" xfId="6" applyFill="1" applyProtection="1">
      <protection locked="0"/>
    </xf>
    <xf numFmtId="0" fontId="1" fillId="0" borderId="0" xfId="6" applyFont="1"/>
    <xf numFmtId="0" fontId="6" fillId="0" borderId="0" xfId="6" applyFont="1" applyProtection="1">
      <protection locked="0"/>
    </xf>
    <xf numFmtId="0" fontId="40" fillId="31" borderId="0" xfId="4" applyFont="1" applyFill="1"/>
    <xf numFmtId="0" fontId="39" fillId="31" borderId="0" xfId="4" applyFont="1" applyFill="1" applyAlignment="1">
      <alignment vertical="center"/>
    </xf>
    <xf numFmtId="0" fontId="39" fillId="31" borderId="0" xfId="4" applyFont="1" applyFill="1"/>
    <xf numFmtId="0" fontId="40" fillId="31" borderId="45" xfId="4" applyFont="1" applyFill="1" applyBorder="1" applyAlignment="1">
      <alignment horizontal="center" vertical="center"/>
    </xf>
    <xf numFmtId="0" fontId="23" fillId="31" borderId="45" xfId="4" applyFont="1" applyFill="1" applyBorder="1"/>
    <xf numFmtId="0" fontId="23" fillId="31" borderId="0" xfId="4" applyFont="1" applyFill="1"/>
    <xf numFmtId="0" fontId="23" fillId="31" borderId="0" xfId="4" applyFont="1" applyFill="1" applyAlignment="1">
      <alignment wrapText="1"/>
    </xf>
    <xf numFmtId="0" fontId="40" fillId="31" borderId="0" xfId="4" applyFont="1" applyFill="1" applyAlignment="1">
      <alignment horizontal="center" vertical="center"/>
    </xf>
    <xf numFmtId="0" fontId="43" fillId="31" borderId="0" xfId="4" applyFont="1" applyFill="1"/>
    <xf numFmtId="0" fontId="16" fillId="32" borderId="11" xfId="4" applyFont="1" applyFill="1" applyBorder="1"/>
    <xf numFmtId="0" fontId="23" fillId="31" borderId="0" xfId="4" applyFont="1" applyFill="1" applyAlignment="1">
      <alignment horizontal="left" wrapText="1"/>
    </xf>
    <xf numFmtId="0" fontId="16" fillId="32" borderId="11" xfId="4" applyFont="1" applyFill="1" applyBorder="1" applyAlignment="1" applyProtection="1">
      <alignment horizontal="center" vertical="center"/>
      <protection locked="0"/>
    </xf>
    <xf numFmtId="0" fontId="0" fillId="31" borderId="51" xfId="0" applyFill="1" applyBorder="1" applyAlignment="1" applyProtection="1">
      <alignment horizontal="center" vertical="center"/>
      <protection locked="0"/>
    </xf>
    <xf numFmtId="0" fontId="54" fillId="34" borderId="44" xfId="0" applyFont="1" applyFill="1" applyBorder="1" applyAlignment="1">
      <alignment horizontal="left" vertical="center" wrapText="1"/>
    </xf>
    <xf numFmtId="0" fontId="54" fillId="34" borderId="42" xfId="0" applyFont="1" applyFill="1" applyBorder="1" applyAlignment="1">
      <alignment horizontal="left" vertical="center" wrapText="1"/>
    </xf>
    <xf numFmtId="0" fontId="55" fillId="0" borderId="8" xfId="0" applyFont="1" applyBorder="1"/>
    <xf numFmtId="0" fontId="34" fillId="0" borderId="8" xfId="0" applyFont="1" applyBorder="1"/>
    <xf numFmtId="0" fontId="0" fillId="31" borderId="12" xfId="0" applyFill="1" applyBorder="1" applyAlignment="1" applyProtection="1">
      <alignment horizontal="center" vertical="center"/>
      <protection locked="0"/>
    </xf>
    <xf numFmtId="0" fontId="22" fillId="31" borderId="26" xfId="4" applyFont="1" applyFill="1" applyBorder="1" applyAlignment="1" applyProtection="1">
      <alignment horizontal="center" vertical="center" wrapText="1"/>
      <protection locked="0"/>
    </xf>
    <xf numFmtId="0" fontId="0" fillId="31" borderId="14" xfId="0" applyFill="1" applyBorder="1" applyAlignment="1" applyProtection="1">
      <alignment horizontal="center" vertical="center"/>
      <protection locked="0"/>
    </xf>
    <xf numFmtId="0" fontId="22" fillId="31" borderId="54" xfId="4" applyFont="1" applyFill="1" applyBorder="1" applyAlignment="1" applyProtection="1">
      <alignment horizontal="center" vertical="center" wrapText="1"/>
      <protection locked="0"/>
    </xf>
    <xf numFmtId="0" fontId="22" fillId="31" borderId="51" xfId="4" applyFont="1" applyFill="1" applyBorder="1" applyAlignment="1" applyProtection="1">
      <alignment horizontal="center" vertical="center" wrapText="1"/>
      <protection locked="0"/>
    </xf>
    <xf numFmtId="0" fontId="0" fillId="31" borderId="11" xfId="0" applyFill="1" applyBorder="1" applyAlignment="1" applyProtection="1">
      <alignment horizontal="center" vertical="center"/>
      <protection locked="0"/>
    </xf>
    <xf numFmtId="0" fontId="16" fillId="32" borderId="13" xfId="4" applyFont="1" applyFill="1" applyBorder="1" applyAlignment="1" applyProtection="1">
      <alignment horizontal="center" vertical="center"/>
      <protection locked="0"/>
    </xf>
    <xf numFmtId="0" fontId="0" fillId="31" borderId="55" xfId="0" applyFill="1" applyBorder="1" applyAlignment="1" applyProtection="1">
      <alignment horizontal="center" vertical="center"/>
      <protection locked="0"/>
    </xf>
    <xf numFmtId="0" fontId="65" fillId="31" borderId="0" xfId="0" applyFont="1" applyFill="1"/>
    <xf numFmtId="0" fontId="65" fillId="30" borderId="0" xfId="0" applyFont="1" applyFill="1"/>
    <xf numFmtId="0" fontId="66" fillId="0" borderId="0" xfId="0" applyFont="1"/>
    <xf numFmtId="0" fontId="0" fillId="31" borderId="13" xfId="0" applyFill="1" applyBorder="1" applyAlignment="1" applyProtection="1">
      <alignment horizontal="center" vertical="center"/>
      <protection locked="0"/>
    </xf>
    <xf numFmtId="0" fontId="20" fillId="0" borderId="0" xfId="4" applyFont="1" applyAlignment="1">
      <alignment horizontal="center" vertical="center"/>
    </xf>
    <xf numFmtId="0" fontId="20" fillId="0" borderId="16" xfId="4" applyFont="1" applyBorder="1" applyAlignment="1">
      <alignment horizontal="center" vertical="center"/>
    </xf>
    <xf numFmtId="0" fontId="50" fillId="0" borderId="18" xfId="6" applyBorder="1"/>
    <xf numFmtId="0" fontId="26" fillId="31" borderId="0" xfId="4" applyFont="1" applyFill="1" applyAlignment="1" applyProtection="1">
      <alignment wrapText="1"/>
      <protection locked="0"/>
    </xf>
    <xf numFmtId="0" fontId="37" fillId="31" borderId="45" xfId="4" applyFont="1" applyFill="1" applyBorder="1" applyAlignment="1" applyProtection="1">
      <alignment horizontal="center" vertical="center" wrapText="1"/>
      <protection locked="0"/>
    </xf>
    <xf numFmtId="0" fontId="16" fillId="32" borderId="13" xfId="5" applyFont="1" applyFill="1" applyBorder="1"/>
    <xf numFmtId="0" fontId="16" fillId="32" borderId="13" xfId="5" applyFont="1" applyFill="1" applyBorder="1" applyProtection="1">
      <protection locked="0"/>
    </xf>
    <xf numFmtId="0" fontId="21" fillId="31" borderId="21" xfId="4" applyFont="1" applyFill="1" applyBorder="1" applyAlignment="1" applyProtection="1">
      <alignment horizontal="left" vertical="top" wrapText="1"/>
      <protection locked="0"/>
    </xf>
    <xf numFmtId="0" fontId="22" fillId="31" borderId="10" xfId="4" applyFont="1" applyFill="1" applyBorder="1" applyAlignment="1" applyProtection="1">
      <alignment horizontal="left" vertical="top" wrapText="1"/>
      <protection locked="0"/>
    </xf>
    <xf numFmtId="0" fontId="22" fillId="31" borderId="0" xfId="4" applyFont="1" applyFill="1" applyAlignment="1" applyProtection="1">
      <alignment horizontal="left" vertical="top" wrapText="1"/>
      <protection locked="0"/>
    </xf>
    <xf numFmtId="0" fontId="21" fillId="31" borderId="17" xfId="4" applyFont="1" applyFill="1" applyBorder="1" applyAlignment="1" applyProtection="1">
      <alignment horizontal="left" vertical="top" wrapText="1"/>
      <protection locked="0"/>
    </xf>
    <xf numFmtId="0" fontId="22" fillId="31" borderId="17" xfId="4" applyFont="1" applyFill="1" applyBorder="1" applyAlignment="1" applyProtection="1">
      <alignment horizontal="left" vertical="top" wrapText="1"/>
      <protection locked="0"/>
    </xf>
    <xf numFmtId="0" fontId="21" fillId="31" borderId="20" xfId="4" applyFont="1" applyFill="1" applyBorder="1" applyAlignment="1" applyProtection="1">
      <alignment horizontal="left" vertical="top" wrapText="1"/>
      <protection locked="0"/>
    </xf>
    <xf numFmtId="0" fontId="22" fillId="31" borderId="20" xfId="4" applyFont="1" applyFill="1" applyBorder="1" applyAlignment="1" applyProtection="1">
      <alignment horizontal="left" vertical="top" wrapText="1"/>
      <protection locked="0"/>
    </xf>
    <xf numFmtId="0" fontId="22" fillId="31" borderId="19" xfId="4" applyFont="1" applyFill="1" applyBorder="1" applyAlignment="1" applyProtection="1">
      <alignment horizontal="left" vertical="top" wrapText="1"/>
      <protection locked="0"/>
    </xf>
    <xf numFmtId="0" fontId="21" fillId="31" borderId="18" xfId="4" applyFont="1" applyFill="1" applyBorder="1" applyAlignment="1" applyProtection="1">
      <alignment horizontal="left" vertical="top" wrapText="1"/>
      <protection locked="0"/>
    </xf>
    <xf numFmtId="0" fontId="22" fillId="31" borderId="18" xfId="4" applyFont="1" applyFill="1" applyBorder="1" applyAlignment="1" applyProtection="1">
      <alignment horizontal="left" vertical="top" wrapText="1"/>
      <protection locked="0"/>
    </xf>
    <xf numFmtId="0" fontId="16" fillId="32" borderId="13" xfId="4" applyFont="1" applyFill="1" applyBorder="1" applyProtection="1">
      <protection locked="0"/>
    </xf>
    <xf numFmtId="0" fontId="16" fillId="32" borderId="13" xfId="4" applyFont="1" applyFill="1" applyBorder="1" applyAlignment="1" applyProtection="1">
      <alignment wrapText="1"/>
      <protection locked="0"/>
    </xf>
    <xf numFmtId="0" fontId="21" fillId="31" borderId="23" xfId="4" applyFont="1" applyFill="1" applyBorder="1" applyAlignment="1" applyProtection="1">
      <alignment horizontal="left" vertical="top" wrapText="1"/>
      <protection locked="0"/>
    </xf>
    <xf numFmtId="0" fontId="22" fillId="31" borderId="23" xfId="4" applyFont="1" applyFill="1" applyBorder="1" applyAlignment="1" applyProtection="1">
      <alignment horizontal="left" vertical="top" wrapText="1"/>
      <protection locked="0"/>
    </xf>
    <xf numFmtId="0" fontId="21" fillId="31" borderId="26" xfId="4" applyFont="1" applyFill="1" applyBorder="1" applyAlignment="1" applyProtection="1">
      <alignment horizontal="left" vertical="top" wrapText="1"/>
      <protection locked="0"/>
    </xf>
    <xf numFmtId="0" fontId="22" fillId="31" borderId="26" xfId="4" applyFont="1" applyFill="1" applyBorder="1" applyAlignment="1" applyProtection="1">
      <alignment horizontal="left" vertical="top" wrapText="1"/>
      <protection locked="0"/>
    </xf>
    <xf numFmtId="0" fontId="21" fillId="31" borderId="43" xfId="4" applyFont="1" applyFill="1" applyBorder="1" applyAlignment="1" applyProtection="1">
      <alignment horizontal="left" vertical="top" wrapText="1"/>
      <protection locked="0"/>
    </xf>
    <xf numFmtId="0" fontId="22" fillId="31" borderId="43" xfId="4" applyFont="1" applyFill="1" applyBorder="1" applyAlignment="1" applyProtection="1">
      <alignment horizontal="left" vertical="top" wrapText="1"/>
      <protection locked="0"/>
    </xf>
    <xf numFmtId="0" fontId="21" fillId="31" borderId="19" xfId="4" applyFont="1" applyFill="1" applyBorder="1" applyAlignment="1" applyProtection="1">
      <alignment horizontal="left" vertical="top" wrapText="1"/>
      <protection locked="0"/>
    </xf>
    <xf numFmtId="0" fontId="22" fillId="31" borderId="21" xfId="4" applyFont="1" applyFill="1" applyBorder="1" applyAlignment="1" applyProtection="1">
      <alignment vertical="center" wrapText="1"/>
      <protection locked="0"/>
    </xf>
    <xf numFmtId="0" fontId="21" fillId="31" borderId="51" xfId="4" applyFont="1" applyFill="1" applyBorder="1" applyAlignment="1" applyProtection="1">
      <alignment horizontal="left" vertical="top" wrapText="1"/>
      <protection locked="0"/>
    </xf>
    <xf numFmtId="0" fontId="26" fillId="31" borderId="11" xfId="4" applyFont="1" applyFill="1" applyBorder="1" applyAlignment="1" applyProtection="1">
      <alignment horizontal="left" wrapText="1"/>
      <protection locked="0"/>
    </xf>
    <xf numFmtId="0" fontId="37" fillId="31" borderId="53" xfId="4" applyFont="1" applyFill="1" applyBorder="1" applyAlignment="1" applyProtection="1">
      <alignment horizontal="center" vertical="center" wrapText="1"/>
      <protection locked="0"/>
    </xf>
    <xf numFmtId="0" fontId="16" fillId="32" borderId="11" xfId="4" applyFont="1" applyFill="1" applyBorder="1" applyProtection="1">
      <protection locked="0"/>
    </xf>
    <xf numFmtId="0" fontId="53" fillId="31" borderId="21" xfId="4" applyFont="1" applyFill="1" applyBorder="1" applyAlignment="1" applyProtection="1">
      <alignment horizontal="left" vertical="top" wrapText="1"/>
      <protection locked="0"/>
    </xf>
    <xf numFmtId="0" fontId="53" fillId="31" borderId="18" xfId="4" applyFont="1" applyFill="1" applyBorder="1" applyAlignment="1" applyProtection="1">
      <alignment horizontal="left" vertical="top" wrapText="1"/>
      <protection locked="0"/>
    </xf>
    <xf numFmtId="0" fontId="18" fillId="31" borderId="24" xfId="4" applyFont="1" applyFill="1" applyBorder="1" applyAlignment="1" applyProtection="1">
      <alignment horizontal="left" vertical="center" wrapText="1"/>
      <protection locked="0"/>
    </xf>
    <xf numFmtId="0" fontId="16" fillId="32" borderId="11" xfId="4" applyFont="1" applyFill="1" applyBorder="1" applyAlignment="1" applyProtection="1">
      <alignment wrapText="1"/>
      <protection locked="0"/>
    </xf>
    <xf numFmtId="0" fontId="21" fillId="31" borderId="10" xfId="4" applyFont="1" applyFill="1" applyBorder="1" applyAlignment="1" applyProtection="1">
      <alignment horizontal="left" vertical="top" wrapText="1"/>
      <protection locked="0"/>
    </xf>
    <xf numFmtId="0" fontId="22" fillId="31" borderId="21" xfId="0" applyFont="1" applyFill="1" applyBorder="1" applyProtection="1">
      <protection locked="0"/>
    </xf>
    <xf numFmtId="0" fontId="26" fillId="31" borderId="11" xfId="4" applyFont="1" applyFill="1" applyBorder="1" applyProtection="1">
      <protection locked="0"/>
    </xf>
    <xf numFmtId="0" fontId="34" fillId="0" borderId="36" xfId="2" applyFont="1" applyBorder="1" applyAlignment="1" applyProtection="1">
      <alignment vertical="center"/>
      <protection locked="0"/>
    </xf>
    <xf numFmtId="0" fontId="34" fillId="0" borderId="15" xfId="2" applyFont="1" applyBorder="1" applyAlignment="1" applyProtection="1">
      <alignment vertical="center"/>
      <protection locked="0"/>
    </xf>
    <xf numFmtId="0" fontId="34" fillId="0" borderId="41" xfId="2" applyFont="1" applyBorder="1" applyAlignment="1" applyProtection="1">
      <alignment vertical="center"/>
      <protection locked="0"/>
    </xf>
    <xf numFmtId="0" fontId="34" fillId="0" borderId="29" xfId="2" applyFont="1" applyBorder="1" applyAlignment="1" applyProtection="1">
      <alignment vertical="center"/>
      <protection locked="0"/>
    </xf>
    <xf numFmtId="0" fontId="34" fillId="0" borderId="31" xfId="2" applyFont="1" applyBorder="1" applyAlignment="1" applyProtection="1">
      <alignment vertical="center"/>
      <protection locked="0"/>
    </xf>
    <xf numFmtId="0" fontId="34" fillId="0" borderId="14" xfId="2" applyFont="1" applyBorder="1" applyAlignment="1" applyProtection="1">
      <alignment vertical="center"/>
      <protection locked="0"/>
    </xf>
    <xf numFmtId="0" fontId="34" fillId="0" borderId="28" xfId="2" applyFont="1" applyBorder="1" applyAlignment="1" applyProtection="1">
      <alignment vertical="center"/>
      <protection locked="0"/>
    </xf>
    <xf numFmtId="0" fontId="34" fillId="0" borderId="48" xfId="2" applyFont="1" applyBorder="1" applyAlignment="1" applyProtection="1">
      <alignment vertical="center"/>
      <protection locked="0"/>
    </xf>
    <xf numFmtId="0" fontId="34" fillId="31" borderId="35" xfId="2" applyFont="1" applyFill="1" applyBorder="1" applyAlignment="1" applyProtection="1">
      <alignment vertical="center"/>
      <protection locked="0"/>
    </xf>
    <xf numFmtId="0" fontId="34" fillId="31" borderId="14" xfId="2" applyFont="1" applyFill="1" applyBorder="1" applyAlignment="1" applyProtection="1">
      <alignment vertical="center"/>
      <protection locked="0"/>
    </xf>
    <xf numFmtId="0" fontId="34" fillId="31" borderId="28" xfId="2" applyFont="1" applyFill="1" applyBorder="1" applyAlignment="1" applyProtection="1">
      <alignment vertical="center"/>
      <protection locked="0"/>
    </xf>
    <xf numFmtId="0" fontId="34" fillId="31" borderId="32" xfId="2" applyFont="1" applyFill="1" applyBorder="1" applyAlignment="1" applyProtection="1">
      <alignment vertical="center"/>
      <protection locked="0"/>
    </xf>
    <xf numFmtId="0" fontId="34" fillId="31" borderId="15" xfId="2" applyFont="1" applyFill="1" applyBorder="1" applyAlignment="1" applyProtection="1">
      <alignment vertical="center"/>
      <protection locked="0"/>
    </xf>
    <xf numFmtId="0" fontId="34" fillId="31" borderId="29" xfId="2" applyFont="1" applyFill="1" applyBorder="1" applyAlignment="1" applyProtection="1">
      <alignment vertical="center"/>
      <protection locked="0"/>
    </xf>
    <xf numFmtId="0" fontId="34" fillId="31" borderId="31" xfId="2" applyFont="1" applyFill="1" applyBorder="1" applyAlignment="1" applyProtection="1">
      <alignment vertical="center"/>
      <protection locked="0"/>
    </xf>
    <xf numFmtId="0" fontId="34" fillId="31" borderId="40" xfId="2" applyFont="1" applyFill="1" applyBorder="1" applyAlignment="1" applyProtection="1">
      <alignment vertical="center"/>
      <protection locked="0"/>
    </xf>
    <xf numFmtId="0" fontId="34" fillId="31" borderId="12" xfId="2" applyFont="1" applyFill="1" applyBorder="1" applyAlignment="1" applyProtection="1">
      <alignment vertical="center"/>
      <protection locked="0"/>
    </xf>
    <xf numFmtId="0" fontId="34" fillId="31" borderId="38" xfId="2" applyFont="1" applyFill="1" applyBorder="1" applyAlignment="1" applyProtection="1">
      <alignment vertical="center"/>
      <protection locked="0"/>
    </xf>
    <xf numFmtId="0" fontId="34" fillId="31" borderId="41" xfId="2" applyFont="1" applyFill="1" applyBorder="1" applyAlignment="1" applyProtection="1">
      <alignment vertical="center"/>
      <protection locked="0"/>
    </xf>
    <xf numFmtId="0" fontId="7" fillId="31" borderId="30" xfId="2" applyFont="1" applyFill="1" applyBorder="1" applyAlignment="1" applyProtection="1">
      <alignment horizontal="left" vertical="center" wrapText="1"/>
      <protection locked="0"/>
    </xf>
    <xf numFmtId="0" fontId="34" fillId="31" borderId="52" xfId="2" applyFont="1" applyFill="1" applyBorder="1" applyAlignment="1" applyProtection="1">
      <alignment vertical="center"/>
      <protection locked="0"/>
    </xf>
    <xf numFmtId="0" fontId="7" fillId="31" borderId="37" xfId="2" applyFont="1" applyFill="1" applyBorder="1" applyAlignment="1" applyProtection="1">
      <alignment vertical="center" wrapText="1"/>
      <protection locked="0"/>
    </xf>
    <xf numFmtId="0" fontId="38" fillId="31" borderId="37" xfId="2" quotePrefix="1" applyFont="1" applyFill="1" applyBorder="1" applyAlignment="1" applyProtection="1">
      <alignment horizontal="center" vertical="center"/>
      <protection locked="0"/>
    </xf>
    <xf numFmtId="0" fontId="21" fillId="31" borderId="0" xfId="4" applyFont="1" applyFill="1" applyAlignment="1" applyProtection="1">
      <alignment horizontal="left" vertical="top" wrapText="1"/>
      <protection locked="0"/>
    </xf>
    <xf numFmtId="0" fontId="22" fillId="0" borderId="18" xfId="4" applyFont="1" applyBorder="1" applyAlignment="1" applyProtection="1">
      <alignment horizontal="left" vertical="top" wrapText="1"/>
      <protection locked="0"/>
    </xf>
    <xf numFmtId="0" fontId="22" fillId="0" borderId="26" xfId="4" applyFont="1" applyBorder="1" applyAlignment="1" applyProtection="1">
      <alignment horizontal="left" vertical="top" wrapText="1"/>
      <protection locked="0"/>
    </xf>
    <xf numFmtId="0" fontId="22" fillId="0" borderId="51" xfId="4" applyFont="1" applyBorder="1" applyAlignment="1" applyProtection="1">
      <alignment horizontal="left" vertical="top" wrapText="1"/>
      <protection locked="0"/>
    </xf>
    <xf numFmtId="0" fontId="16" fillId="32" borderId="0" xfId="4" applyFont="1" applyFill="1" applyProtection="1">
      <protection locked="0"/>
    </xf>
    <xf numFmtId="0" fontId="16" fillId="32" borderId="0" xfId="4" applyFont="1" applyFill="1" applyAlignment="1" applyProtection="1">
      <alignment wrapText="1"/>
      <protection locked="0"/>
    </xf>
    <xf numFmtId="0" fontId="22" fillId="0" borderId="23" xfId="4" applyFont="1" applyBorder="1" applyAlignment="1" applyProtection="1">
      <alignment horizontal="left" vertical="top" wrapText="1"/>
      <protection locked="0"/>
    </xf>
    <xf numFmtId="0" fontId="7" fillId="31" borderId="0" xfId="2" applyFont="1" applyFill="1" applyAlignment="1" applyProtection="1">
      <alignment horizontal="left" vertical="center" wrapText="1"/>
      <protection locked="0"/>
    </xf>
    <xf numFmtId="0" fontId="5" fillId="14" borderId="5" xfId="0" applyFont="1" applyFill="1" applyBorder="1" applyAlignment="1">
      <alignment horizontal="center" vertical="center" textRotation="90"/>
    </xf>
    <xf numFmtId="0" fontId="5" fillId="4" borderId="5" xfId="0" applyFont="1" applyFill="1" applyBorder="1" applyAlignment="1">
      <alignment vertical="center"/>
    </xf>
    <xf numFmtId="0" fontId="5" fillId="17" borderId="5" xfId="0" applyFont="1" applyFill="1" applyBorder="1" applyAlignment="1">
      <alignment vertical="center"/>
    </xf>
    <xf numFmtId="0" fontId="5" fillId="8" borderId="2" xfId="0" applyFont="1" applyFill="1" applyBorder="1" applyAlignment="1">
      <alignment horizontal="center" vertical="center" textRotation="90"/>
    </xf>
    <xf numFmtId="0" fontId="5" fillId="8" borderId="3" xfId="0" applyFont="1" applyFill="1" applyBorder="1" applyAlignment="1">
      <alignment horizontal="center" vertical="center" textRotation="90"/>
    </xf>
    <xf numFmtId="0" fontId="5" fillId="8" borderId="7" xfId="0" applyFont="1" applyFill="1" applyBorder="1" applyAlignment="1">
      <alignment horizontal="center" vertical="center" textRotation="90"/>
    </xf>
    <xf numFmtId="0" fontId="5" fillId="26" borderId="2" xfId="0" applyFont="1" applyFill="1" applyBorder="1" applyAlignment="1">
      <alignment vertical="center" wrapText="1"/>
    </xf>
    <xf numFmtId="0" fontId="5" fillId="26" borderId="3" xfId="0" applyFont="1" applyFill="1" applyBorder="1" applyAlignment="1">
      <alignment vertical="center" wrapText="1"/>
    </xf>
    <xf numFmtId="0" fontId="5" fillId="24" borderId="2" xfId="0" applyFont="1" applyFill="1" applyBorder="1" applyAlignment="1">
      <alignment vertical="center" wrapText="1"/>
    </xf>
    <xf numFmtId="0" fontId="5" fillId="24" borderId="3" xfId="0" applyFont="1" applyFill="1" applyBorder="1" applyAlignment="1">
      <alignment vertical="center" wrapText="1"/>
    </xf>
    <xf numFmtId="0" fontId="5" fillId="24" borderId="4" xfId="0" applyFont="1" applyFill="1" applyBorder="1" applyAlignment="1">
      <alignment vertical="center" wrapText="1"/>
    </xf>
    <xf numFmtId="0" fontId="5" fillId="12" borderId="2" xfId="0" applyFont="1" applyFill="1" applyBorder="1" applyAlignment="1">
      <alignment vertical="center"/>
    </xf>
    <xf numFmtId="0" fontId="5" fillId="12" borderId="3" xfId="0" applyFont="1" applyFill="1" applyBorder="1" applyAlignment="1">
      <alignment vertical="center"/>
    </xf>
    <xf numFmtId="0" fontId="5" fillId="10" borderId="2" xfId="0" applyFont="1" applyFill="1" applyBorder="1" applyAlignment="1">
      <alignment vertical="center"/>
    </xf>
    <xf numFmtId="0" fontId="5" fillId="10" borderId="3" xfId="0" applyFont="1" applyFill="1" applyBorder="1" applyAlignment="1">
      <alignment vertical="center"/>
    </xf>
    <xf numFmtId="0" fontId="5" fillId="9" borderId="3" xfId="0" applyFont="1" applyFill="1" applyBorder="1" applyAlignment="1">
      <alignment vertical="center" wrapText="1"/>
    </xf>
    <xf numFmtId="0" fontId="5" fillId="9" borderId="4" xfId="0" applyFont="1" applyFill="1" applyBorder="1" applyAlignment="1">
      <alignment vertical="center" wrapText="1"/>
    </xf>
    <xf numFmtId="0" fontId="5" fillId="28" borderId="2" xfId="0" applyFont="1" applyFill="1" applyBorder="1" applyAlignment="1">
      <alignment vertical="center" wrapText="1"/>
    </xf>
    <xf numFmtId="0" fontId="5" fillId="28" borderId="3" xfId="0" applyFont="1" applyFill="1" applyBorder="1" applyAlignment="1">
      <alignment vertical="center" wrapText="1"/>
    </xf>
    <xf numFmtId="0" fontId="5" fillId="28" borderId="4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top"/>
    </xf>
    <xf numFmtId="0" fontId="5" fillId="5" borderId="1" xfId="0" applyFont="1" applyFill="1" applyBorder="1" applyAlignment="1">
      <alignment vertical="center" wrapText="1"/>
    </xf>
    <xf numFmtId="0" fontId="5" fillId="2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horizontal="center" vertical="center" textRotation="90"/>
    </xf>
    <xf numFmtId="0" fontId="5" fillId="6" borderId="3" xfId="0" applyFont="1" applyFill="1" applyBorder="1" applyAlignment="1">
      <alignment horizontal="center" vertical="center" textRotation="90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0" fillId="31" borderId="16" xfId="0" applyFont="1" applyFill="1" applyBorder="1" applyAlignment="1">
      <alignment horizontal="center" vertical="center"/>
    </xf>
    <xf numFmtId="0" fontId="20" fillId="31" borderId="0" xfId="0" applyFont="1" applyFill="1" applyAlignment="1">
      <alignment horizontal="center" vertical="center"/>
    </xf>
    <xf numFmtId="0" fontId="20" fillId="31" borderId="11" xfId="0" applyFont="1" applyFill="1" applyBorder="1" applyAlignment="1">
      <alignment horizontal="center" vertical="center"/>
    </xf>
    <xf numFmtId="0" fontId="18" fillId="0" borderId="22" xfId="4" applyFont="1" applyBorder="1" applyAlignment="1" applyProtection="1">
      <alignment horizontal="left" vertical="center" wrapText="1"/>
      <protection locked="0"/>
    </xf>
    <xf numFmtId="0" fontId="18" fillId="0" borderId="0" xfId="4" applyFont="1" applyAlignment="1" applyProtection="1">
      <alignment horizontal="left" vertical="center" wrapText="1"/>
      <protection locked="0"/>
    </xf>
    <xf numFmtId="0" fontId="18" fillId="0" borderId="19" xfId="4" applyFont="1" applyBorder="1" applyAlignment="1" applyProtection="1">
      <alignment horizontal="left" vertical="center" wrapText="1"/>
      <protection locked="0"/>
    </xf>
    <xf numFmtId="0" fontId="20" fillId="31" borderId="19" xfId="0" applyFont="1" applyFill="1" applyBorder="1" applyAlignment="1">
      <alignment horizontal="center" vertical="center"/>
    </xf>
    <xf numFmtId="0" fontId="19" fillId="31" borderId="25" xfId="4" applyFont="1" applyFill="1" applyBorder="1" applyAlignment="1" applyProtection="1">
      <alignment horizontal="left" vertical="center" wrapText="1"/>
      <protection locked="0"/>
    </xf>
    <xf numFmtId="0" fontId="19" fillId="31" borderId="25" xfId="4" applyFont="1" applyFill="1" applyBorder="1" applyAlignment="1" applyProtection="1">
      <alignment horizontal="left" vertical="center"/>
      <protection locked="0"/>
    </xf>
    <xf numFmtId="0" fontId="20" fillId="31" borderId="22" xfId="0" applyFont="1" applyFill="1" applyBorder="1" applyAlignment="1">
      <alignment horizontal="center" vertical="center"/>
    </xf>
    <xf numFmtId="0" fontId="18" fillId="31" borderId="10" xfId="4" applyFont="1" applyFill="1" applyBorder="1" applyAlignment="1" applyProtection="1">
      <alignment horizontal="left" vertical="center" wrapText="1"/>
      <protection locked="0"/>
    </xf>
    <xf numFmtId="0" fontId="18" fillId="31" borderId="18" xfId="4" applyFont="1" applyFill="1" applyBorder="1" applyAlignment="1" applyProtection="1">
      <alignment horizontal="left" vertical="center" wrapText="1"/>
      <protection locked="0"/>
    </xf>
    <xf numFmtId="0" fontId="18" fillId="31" borderId="26" xfId="4" applyFont="1" applyFill="1" applyBorder="1" applyAlignment="1" applyProtection="1">
      <alignment horizontal="left" vertical="center" wrapText="1"/>
      <protection locked="0"/>
    </xf>
    <xf numFmtId="0" fontId="18" fillId="31" borderId="23" xfId="4" applyFont="1" applyFill="1" applyBorder="1" applyAlignment="1" applyProtection="1">
      <alignment horizontal="left" vertical="center" wrapText="1"/>
      <protection locked="0"/>
    </xf>
    <xf numFmtId="0" fontId="18" fillId="31" borderId="25" xfId="4" applyFont="1" applyFill="1" applyBorder="1" applyAlignment="1" applyProtection="1">
      <alignment horizontal="left" vertical="center" wrapText="1"/>
      <protection locked="0"/>
    </xf>
    <xf numFmtId="0" fontId="18" fillId="0" borderId="16" xfId="4" applyFont="1" applyBorder="1" applyAlignment="1" applyProtection="1">
      <alignment horizontal="left" vertical="center" wrapText="1"/>
      <protection locked="0"/>
    </xf>
    <xf numFmtId="0" fontId="18" fillId="0" borderId="11" xfId="4" applyFont="1" applyBorder="1" applyAlignment="1" applyProtection="1">
      <alignment horizontal="left" vertical="center" wrapText="1"/>
      <protection locked="0"/>
    </xf>
    <xf numFmtId="0" fontId="19" fillId="31" borderId="55" xfId="4" applyFont="1" applyFill="1" applyBorder="1" applyAlignment="1" applyProtection="1">
      <alignment horizontal="left" vertical="center" wrapText="1"/>
      <protection locked="0"/>
    </xf>
    <xf numFmtId="0" fontId="19" fillId="31" borderId="55" xfId="4" applyFont="1" applyFill="1" applyBorder="1" applyAlignment="1" applyProtection="1">
      <alignment horizontal="left" vertical="center"/>
      <protection locked="0"/>
    </xf>
    <xf numFmtId="0" fontId="19" fillId="31" borderId="10" xfId="4" applyFont="1" applyFill="1" applyBorder="1" applyAlignment="1" applyProtection="1">
      <alignment horizontal="left" vertical="center" wrapText="1"/>
      <protection locked="0"/>
    </xf>
    <xf numFmtId="0" fontId="19" fillId="31" borderId="10" xfId="4" applyFont="1" applyFill="1" applyBorder="1" applyAlignment="1" applyProtection="1">
      <alignment horizontal="left" vertical="center"/>
      <protection locked="0"/>
    </xf>
    <xf numFmtId="0" fontId="18" fillId="31" borderId="22" xfId="4" applyFont="1" applyFill="1" applyBorder="1" applyAlignment="1" applyProtection="1">
      <alignment horizontal="left" vertical="center" wrapText="1"/>
      <protection locked="0"/>
    </xf>
    <xf numFmtId="0" fontId="18" fillId="31" borderId="0" xfId="4" applyFont="1" applyFill="1" applyAlignment="1" applyProtection="1">
      <alignment horizontal="left" vertical="center" wrapText="1"/>
      <protection locked="0"/>
    </xf>
    <xf numFmtId="0" fontId="18" fillId="31" borderId="19" xfId="4" applyFont="1" applyFill="1" applyBorder="1" applyAlignment="1" applyProtection="1">
      <alignment horizontal="left" vertical="center" wrapText="1"/>
      <protection locked="0"/>
    </xf>
    <xf numFmtId="0" fontId="20" fillId="0" borderId="16" xfId="4" applyFont="1" applyBorder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20" fillId="0" borderId="11" xfId="4" applyFont="1" applyBorder="1" applyAlignment="1">
      <alignment horizontal="center" vertical="center"/>
    </xf>
    <xf numFmtId="0" fontId="14" fillId="31" borderId="0" xfId="4" applyFont="1" applyFill="1" applyAlignment="1">
      <alignment horizontal="center" vertical="center"/>
    </xf>
    <xf numFmtId="0" fontId="26" fillId="31" borderId="0" xfId="4" applyFont="1" applyFill="1" applyAlignment="1" applyProtection="1">
      <alignment horizontal="left"/>
      <protection locked="0"/>
    </xf>
    <xf numFmtId="0" fontId="18" fillId="0" borderId="25" xfId="4" applyFont="1" applyBorder="1" applyAlignment="1" applyProtection="1">
      <alignment horizontal="left" vertical="center" wrapText="1"/>
      <protection locked="0"/>
    </xf>
    <xf numFmtId="0" fontId="18" fillId="0" borderId="10" xfId="4" applyFont="1" applyBorder="1" applyAlignment="1" applyProtection="1">
      <alignment horizontal="left" vertical="center" wrapText="1"/>
      <protection locked="0"/>
    </xf>
    <xf numFmtId="0" fontId="18" fillId="0" borderId="18" xfId="4" applyFont="1" applyBorder="1" applyAlignment="1" applyProtection="1">
      <alignment horizontal="left" vertical="center" wrapText="1"/>
      <protection locked="0"/>
    </xf>
    <xf numFmtId="0" fontId="18" fillId="0" borderId="26" xfId="4" applyFont="1" applyBorder="1" applyAlignment="1" applyProtection="1">
      <alignment horizontal="left" vertical="center" wrapText="1"/>
      <protection locked="0"/>
    </xf>
    <xf numFmtId="0" fontId="19" fillId="31" borderId="18" xfId="4" applyFont="1" applyFill="1" applyBorder="1" applyAlignment="1" applyProtection="1">
      <alignment horizontal="left" vertical="center" wrapText="1"/>
      <protection locked="0"/>
    </xf>
    <xf numFmtId="0" fontId="19" fillId="31" borderId="18" xfId="4" applyFont="1" applyFill="1" applyBorder="1" applyAlignment="1" applyProtection="1">
      <alignment horizontal="left" vertical="center"/>
      <protection locked="0"/>
    </xf>
    <xf numFmtId="0" fontId="20" fillId="31" borderId="26" xfId="0" applyFont="1" applyFill="1" applyBorder="1" applyAlignment="1">
      <alignment horizontal="center" vertical="center"/>
    </xf>
    <xf numFmtId="0" fontId="19" fillId="31" borderId="19" xfId="4" applyFont="1" applyFill="1" applyBorder="1" applyAlignment="1" applyProtection="1">
      <alignment horizontal="left" vertical="center" wrapText="1"/>
      <protection locked="0"/>
    </xf>
    <xf numFmtId="0" fontId="19" fillId="31" borderId="24" xfId="4" applyFont="1" applyFill="1" applyBorder="1" applyAlignment="1" applyProtection="1">
      <alignment horizontal="left" vertical="center"/>
      <protection locked="0"/>
    </xf>
    <xf numFmtId="0" fontId="20" fillId="0" borderId="19" xfId="4" applyFont="1" applyBorder="1" applyAlignment="1">
      <alignment horizontal="center" vertical="center"/>
    </xf>
    <xf numFmtId="0" fontId="26" fillId="31" borderId="11" xfId="4" applyFont="1" applyFill="1" applyBorder="1" applyAlignment="1" applyProtection="1">
      <alignment horizontal="left"/>
      <protection locked="0"/>
    </xf>
    <xf numFmtId="0" fontId="18" fillId="0" borderId="24" xfId="4" applyFont="1" applyBorder="1" applyAlignment="1" applyProtection="1">
      <alignment horizontal="left" vertical="center" wrapText="1"/>
      <protection locked="0"/>
    </xf>
    <xf numFmtId="0" fontId="7" fillId="31" borderId="11" xfId="2" applyFont="1" applyFill="1" applyBorder="1" applyAlignment="1" applyProtection="1">
      <alignment horizontal="left" vertical="center" wrapText="1"/>
      <protection locked="0"/>
    </xf>
    <xf numFmtId="0" fontId="7" fillId="31" borderId="13" xfId="2" applyFont="1" applyFill="1" applyBorder="1" applyAlignment="1" applyProtection="1">
      <alignment horizontal="left" vertical="center" wrapText="1"/>
      <protection locked="0"/>
    </xf>
    <xf numFmtId="0" fontId="7" fillId="31" borderId="16" xfId="2" applyFont="1" applyFill="1" applyBorder="1" applyAlignment="1" applyProtection="1">
      <alignment horizontal="left" vertical="center" wrapText="1"/>
      <protection locked="0"/>
    </xf>
    <xf numFmtId="0" fontId="33" fillId="31" borderId="33" xfId="2" applyFont="1" applyFill="1" applyBorder="1" applyAlignment="1" applyProtection="1">
      <alignment horizontal="center" vertical="center" wrapText="1"/>
      <protection locked="0"/>
    </xf>
    <xf numFmtId="0" fontId="33" fillId="31" borderId="0" xfId="2" applyFont="1" applyFill="1" applyAlignment="1" applyProtection="1">
      <alignment horizontal="center" vertical="center" wrapText="1"/>
      <protection locked="0"/>
    </xf>
    <xf numFmtId="0" fontId="33" fillId="31" borderId="37" xfId="2" applyFont="1" applyFill="1" applyBorder="1" applyAlignment="1" applyProtection="1">
      <alignment horizontal="center" vertical="center" wrapText="1"/>
      <protection locked="0"/>
    </xf>
    <xf numFmtId="0" fontId="7" fillId="31" borderId="34" xfId="2" applyFont="1" applyFill="1" applyBorder="1" applyAlignment="1" applyProtection="1">
      <alignment horizontal="left" vertical="center" wrapText="1"/>
      <protection locked="0"/>
    </xf>
    <xf numFmtId="0" fontId="7" fillId="31" borderId="27" xfId="2" applyFont="1" applyFill="1" applyBorder="1" applyAlignment="1" applyProtection="1">
      <alignment horizontal="left" vertical="center" wrapText="1"/>
      <protection locked="0"/>
    </xf>
    <xf numFmtId="0" fontId="7" fillId="31" borderId="22" xfId="2" applyFont="1" applyFill="1" applyBorder="1" applyAlignment="1" applyProtection="1">
      <alignment horizontal="left" vertical="center" wrapText="1"/>
      <protection locked="0"/>
    </xf>
    <xf numFmtId="0" fontId="7" fillId="31" borderId="0" xfId="2" applyFont="1" applyFill="1" applyAlignment="1" applyProtection="1">
      <alignment horizontal="left" vertical="center" wrapText="1"/>
      <protection locked="0"/>
    </xf>
    <xf numFmtId="0" fontId="7" fillId="31" borderId="19" xfId="2" applyFont="1" applyFill="1" applyBorder="1" applyAlignment="1" applyProtection="1">
      <alignment horizontal="left" vertical="center" wrapText="1"/>
      <protection locked="0"/>
    </xf>
    <xf numFmtId="0" fontId="7" fillId="31" borderId="22" xfId="2" applyFont="1" applyFill="1" applyBorder="1" applyAlignment="1" applyProtection="1">
      <alignment horizontal="left" vertical="center"/>
      <protection locked="0"/>
    </xf>
    <xf numFmtId="0" fontId="7" fillId="31" borderId="0" xfId="2" applyFont="1" applyFill="1" applyAlignment="1" applyProtection="1">
      <alignment horizontal="left" vertical="center"/>
      <protection locked="0"/>
    </xf>
    <xf numFmtId="0" fontId="7" fillId="31" borderId="19" xfId="2" applyFont="1" applyFill="1" applyBorder="1" applyAlignment="1" applyProtection="1">
      <alignment horizontal="left" vertical="center"/>
      <protection locked="0"/>
    </xf>
    <xf numFmtId="0" fontId="7" fillId="31" borderId="37" xfId="2" applyFont="1" applyFill="1" applyBorder="1" applyAlignment="1" applyProtection="1">
      <alignment horizontal="left" vertical="center" wrapText="1"/>
      <protection locked="0"/>
    </xf>
    <xf numFmtId="0" fontId="33" fillId="0" borderId="33" xfId="2" applyFont="1" applyBorder="1" applyAlignment="1" applyProtection="1">
      <alignment horizontal="center" vertical="center" wrapText="1"/>
      <protection locked="0"/>
    </xf>
    <xf numFmtId="0" fontId="33" fillId="0" borderId="0" xfId="2" applyFont="1" applyAlignment="1" applyProtection="1">
      <alignment horizontal="center" vertical="center" wrapText="1"/>
      <protection locked="0"/>
    </xf>
    <xf numFmtId="0" fontId="33" fillId="0" borderId="37" xfId="2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center"/>
      <protection locked="0"/>
    </xf>
    <xf numFmtId="0" fontId="7" fillId="31" borderId="30" xfId="2" applyFont="1" applyFill="1" applyBorder="1" applyAlignment="1" applyProtection="1">
      <alignment horizontal="left" vertical="center" wrapText="1"/>
      <protection locked="0"/>
    </xf>
    <xf numFmtId="0" fontId="7" fillId="31" borderId="0" xfId="6" applyFont="1" applyFill="1" applyAlignment="1">
      <alignment horizontal="center" vertical="center"/>
    </xf>
    <xf numFmtId="0" fontId="51" fillId="33" borderId="49" xfId="6" applyFont="1" applyFill="1" applyBorder="1" applyAlignment="1" applyProtection="1">
      <alignment horizontal="center"/>
      <protection locked="0"/>
    </xf>
    <xf numFmtId="0" fontId="51" fillId="33" borderId="50" xfId="6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center"/>
    </xf>
    <xf numFmtId="0" fontId="35" fillId="31" borderId="10" xfId="0" applyFont="1" applyFill="1" applyBorder="1" applyAlignment="1">
      <alignment horizontal="center"/>
    </xf>
    <xf numFmtId="0" fontId="67" fillId="31" borderId="12" xfId="0" applyFont="1" applyFill="1" applyBorder="1" applyAlignment="1" applyProtection="1">
      <alignment vertical="center" wrapText="1"/>
      <protection locked="0"/>
    </xf>
    <xf numFmtId="0" fontId="67" fillId="31" borderId="14" xfId="0" applyFont="1" applyFill="1" applyBorder="1" applyAlignment="1" applyProtection="1">
      <alignment vertical="center" wrapText="1"/>
      <protection locked="0"/>
    </xf>
    <xf numFmtId="0" fontId="67" fillId="31" borderId="46" xfId="0" applyFont="1" applyFill="1" applyBorder="1" applyAlignment="1" applyProtection="1">
      <alignment vertical="center" wrapText="1"/>
      <protection locked="0"/>
    </xf>
    <xf numFmtId="0" fontId="67" fillId="31" borderId="47" xfId="0" applyFont="1" applyFill="1" applyBorder="1" applyAlignment="1" applyProtection="1">
      <alignment vertical="center" wrapText="1"/>
      <protection locked="0"/>
    </xf>
    <xf numFmtId="0" fontId="67" fillId="31" borderId="40" xfId="0" applyFont="1" applyFill="1" applyBorder="1" applyAlignment="1" applyProtection="1">
      <alignment vertical="center" wrapText="1"/>
      <protection locked="0"/>
    </xf>
    <xf numFmtId="0" fontId="68" fillId="32" borderId="13" xfId="4" applyFont="1" applyFill="1" applyBorder="1" applyAlignment="1" applyProtection="1">
      <alignment vertical="center" wrapText="1"/>
      <protection locked="0"/>
    </xf>
    <xf numFmtId="0" fontId="68" fillId="32" borderId="0" xfId="4" applyFont="1" applyFill="1" applyAlignment="1" applyProtection="1">
      <alignment vertical="center" wrapText="1"/>
      <protection locked="0"/>
    </xf>
    <xf numFmtId="0" fontId="67" fillId="31" borderId="13" xfId="0" applyFont="1" applyFill="1" applyBorder="1" applyAlignment="1" applyProtection="1">
      <alignment vertical="center" wrapText="1"/>
      <protection locked="0"/>
    </xf>
    <xf numFmtId="0" fontId="69" fillId="31" borderId="12" xfId="0" applyFont="1" applyFill="1" applyBorder="1" applyAlignment="1" applyProtection="1">
      <alignment vertical="center" wrapText="1"/>
      <protection locked="0"/>
    </xf>
    <xf numFmtId="0" fontId="69" fillId="31" borderId="14" xfId="0" applyFont="1" applyFill="1" applyBorder="1" applyAlignment="1" applyProtection="1">
      <alignment vertical="center" wrapText="1"/>
      <protection locked="0"/>
    </xf>
    <xf numFmtId="0" fontId="69" fillId="31" borderId="46" xfId="0" applyFont="1" applyFill="1" applyBorder="1" applyAlignment="1" applyProtection="1">
      <alignment vertical="center" wrapText="1"/>
      <protection locked="0"/>
    </xf>
    <xf numFmtId="0" fontId="67" fillId="31" borderId="11" xfId="0" applyFont="1" applyFill="1" applyBorder="1" applyAlignment="1" applyProtection="1">
      <alignment vertical="center" wrapText="1"/>
      <protection locked="0"/>
    </xf>
    <xf numFmtId="0" fontId="70" fillId="31" borderId="39" xfId="5" applyFont="1" applyFill="1" applyBorder="1" applyAlignment="1" applyProtection="1">
      <alignment horizontal="center" vertical="center" wrapText="1"/>
      <protection locked="0"/>
    </xf>
    <xf numFmtId="0" fontId="70" fillId="31" borderId="10" xfId="5" applyFont="1" applyFill="1" applyBorder="1" applyAlignment="1" applyProtection="1">
      <alignment horizontal="center" vertical="center" wrapText="1"/>
      <protection locked="0"/>
    </xf>
    <xf numFmtId="0" fontId="67" fillId="0" borderId="8" xfId="6" applyFont="1" applyBorder="1" applyAlignment="1" applyProtection="1">
      <alignment wrapText="1"/>
      <protection locked="0"/>
    </xf>
    <xf numFmtId="0" fontId="67" fillId="0" borderId="18" xfId="6" applyFont="1" applyBorder="1" applyAlignment="1" applyProtection="1">
      <alignment wrapText="1"/>
      <protection locked="0"/>
    </xf>
    <xf numFmtId="0" fontId="67" fillId="0" borderId="18" xfId="6" applyFont="1" applyBorder="1" applyProtection="1">
      <protection locked="0"/>
    </xf>
    <xf numFmtId="0" fontId="67" fillId="0" borderId="8" xfId="6" applyFont="1" applyBorder="1" applyProtection="1">
      <protection locked="0"/>
    </xf>
    <xf numFmtId="0" fontId="67" fillId="0" borderId="0" xfId="6" applyFont="1" applyProtection="1">
      <protection locked="0"/>
    </xf>
    <xf numFmtId="0" fontId="70" fillId="31" borderId="0" xfId="5" applyFont="1" applyFill="1" applyAlignment="1" applyProtection="1">
      <alignment horizontal="center" vertical="center"/>
      <protection locked="0"/>
    </xf>
  </cellXfs>
  <cellStyles count="7">
    <cellStyle name="Normal" xfId="0" builtinId="0"/>
    <cellStyle name="Normal 2" xfId="4" xr:uid="{F22913C3-73FF-43AA-8564-80F36F700E2E}"/>
    <cellStyle name="Normal 2 2" xfId="5" xr:uid="{E43B19EB-C448-43AC-8B82-F4E640D3B2BA}"/>
    <cellStyle name="Normal 3" xfId="3" xr:uid="{FFA175C3-A80E-466F-9486-DE6A3E0FCA9C}"/>
    <cellStyle name="Normal 5" xfId="1" xr:uid="{E25F7B11-F905-49D9-AB63-BF7D503CD3AA}"/>
    <cellStyle name="Normal 5 2" xfId="2" xr:uid="{2198C60B-4561-42B1-8DFA-BB8C17613101}"/>
    <cellStyle name="Normal 7" xfId="6" xr:uid="{4E445A00-2EF9-4B07-ADBD-E0320DFACCFD}"/>
  </cellStyles>
  <dxfs count="275"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color rgb="FFE31837"/>
      </font>
      <fill>
        <patternFill>
          <bgColor rgb="FFE31837"/>
        </patternFill>
      </fill>
    </dxf>
    <dxf>
      <font>
        <color rgb="FFF04B18"/>
      </font>
      <fill>
        <patternFill>
          <bgColor rgb="FFF04B18"/>
        </patternFill>
      </fill>
    </dxf>
    <dxf>
      <font>
        <color rgb="FFFFE800"/>
      </font>
      <fill>
        <patternFill>
          <bgColor rgb="FFFFE800"/>
        </patternFill>
      </fill>
    </dxf>
    <dxf>
      <font>
        <color rgb="FF88C540"/>
      </font>
      <fill>
        <patternFill>
          <bgColor rgb="FF88C540"/>
        </patternFill>
      </fill>
    </dxf>
    <dxf>
      <font>
        <color rgb="FF41AD49"/>
      </font>
      <fill>
        <patternFill>
          <bgColor rgb="FF41AD49"/>
        </patternFill>
      </fill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  <dxf>
      <font>
        <b/>
        <i val="0"/>
        <color rgb="FFE31837"/>
      </font>
      <fill>
        <patternFill patternType="none">
          <bgColor auto="1"/>
        </patternFill>
      </fill>
    </dxf>
    <dxf>
      <font>
        <b/>
        <i val="0"/>
        <color rgb="FFF04B18"/>
      </font>
    </dxf>
    <dxf>
      <font>
        <b/>
        <i val="0"/>
        <color rgb="FFFFE800"/>
      </font>
    </dxf>
    <dxf>
      <font>
        <b/>
        <i val="0"/>
        <color rgb="FF88C540"/>
      </font>
    </dxf>
    <dxf>
      <font>
        <b/>
        <i val="0"/>
        <color rgb="FF41AD49"/>
      </font>
    </dxf>
  </dxfs>
  <tableStyles count="0" defaultTableStyle="TableStyleMedium2" defaultPivotStyle="PivotStyleLight16"/>
  <colors>
    <mruColors>
      <color rgb="FFFFFFFF"/>
      <color rgb="FFFBCDF2"/>
      <color rgb="FFB43EA3"/>
      <color rgb="FF41AD49"/>
      <color rgb="FF009900"/>
      <color rgb="FF404040"/>
      <color rgb="FFFFF8E5"/>
      <color rgb="FFFF9933"/>
      <color rgb="FFC7A1E3"/>
      <color rgb="FFDCC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FD37-4FEB-831D-1A832BE7141B}"/>
              </c:ext>
            </c:extLst>
          </c:dPt>
          <c:cat>
            <c:strRef>
              <c:f>' Gestão do Programa'!$L$89</c:f>
              <c:strCache>
                <c:ptCount val="1"/>
                <c:pt idx="0">
                  <c:v>Preenchimento de folha</c:v>
                </c:pt>
              </c:strCache>
            </c:strRef>
          </c:cat>
          <c:val>
            <c:numRef>
              <c:f>' Gestão do Programa'!$M$89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A-4D1B-ADE8-B4FDBA7C94AE}"/>
            </c:ext>
          </c:extLst>
        </c:ser>
        <c:ser>
          <c:idx val="1"/>
          <c:order val="1"/>
          <c:invertIfNegative val="0"/>
          <c:cat>
            <c:strRef>
              <c:f>' Gestão do Programa'!$L$89</c:f>
              <c:strCache>
                <c:ptCount val="1"/>
                <c:pt idx="0">
                  <c:v>Preenchimento de folha</c:v>
                </c:pt>
              </c:strCache>
            </c:strRef>
          </c:cat>
          <c:val>
            <c:numRef>
              <c:f>' Gestão do Programa'!$N$89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1A-4D1B-ADE8-B4FDBA7C9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pontuações'!$I$56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29-4F8C-B6D5-B47F28313AD3}"/>
            </c:ext>
          </c:extLst>
        </c:ser>
        <c:ser>
          <c:idx val="1"/>
          <c:order val="1"/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pontuações'!$J$56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29-4F8C-B6D5-B47F28313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pontuações'!$I$56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3-4620-9461-8976A2BD86D5}"/>
            </c:ext>
          </c:extLst>
        </c:ser>
        <c:ser>
          <c:idx val="1"/>
          <c:order val="1"/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pontuações'!$J$56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3-4620-9461-8976A2BD8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Implementação do Programa'!$L$176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Implementação do Programa'!$M$176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4-49AE-A4B3-27C390CDF8AE}"/>
            </c:ext>
          </c:extLst>
        </c:ser>
        <c:ser>
          <c:idx val="1"/>
          <c:order val="1"/>
          <c:invertIfNegative val="0"/>
          <c:cat>
            <c:strRef>
              <c:f>' Implementação do Programa'!$L$176</c:f>
              <c:strCache>
                <c:ptCount val="1"/>
                <c:pt idx="0">
                  <c:v>Conclusão da folha</c:v>
                </c:pt>
              </c:strCache>
            </c:strRef>
          </c:cat>
          <c:val>
            <c:numRef>
              <c:f>' Implementação do Programa'!$N$176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4-49AE-A4B3-27C390CDF8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Resultados do programa'!$L$18</c:f>
              <c:strCache>
                <c:ptCount val="1"/>
                <c:pt idx="0">
                  <c:v>Preenchimento de folha</c:v>
                </c:pt>
              </c:strCache>
            </c:strRef>
          </c:cat>
          <c:val>
            <c:numRef>
              <c:f>' Resultados do programa'!$M$18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FE-456C-A22B-730D671824CF}"/>
            </c:ext>
          </c:extLst>
        </c:ser>
        <c:ser>
          <c:idx val="1"/>
          <c:order val="1"/>
          <c:invertIfNegative val="0"/>
          <c:cat>
            <c:strRef>
              <c:f>' Resultados do programa'!$L$18</c:f>
              <c:strCache>
                <c:ptCount val="1"/>
                <c:pt idx="0">
                  <c:v>Preenchimento de folha</c:v>
                </c:pt>
              </c:strCache>
            </c:strRef>
          </c:cat>
          <c:val>
            <c:numRef>
              <c:f>' Resultados do programa'!$N$18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FE-456C-A22B-730D67182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spPr>
            <a:solidFill>
              <a:srgbClr val="92D050"/>
            </a:solidFill>
          </c:spPr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pontuações'!$I$56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4-4ADC-B16F-A076D321C7F6}"/>
            </c:ext>
          </c:extLst>
        </c:ser>
        <c:ser>
          <c:idx val="1"/>
          <c:order val="1"/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cat>
            <c:strRef>
              <c:f>' Resumo das pontuações'!$H$56</c:f>
              <c:strCache>
                <c:ptCount val="1"/>
                <c:pt idx="0">
                  <c:v>Conclusão do PSAT</c:v>
                </c:pt>
              </c:strCache>
            </c:strRef>
          </c:cat>
          <c:val>
            <c:numRef>
              <c:f>' Resumo das pontuações'!$J$56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44-4ADC-B16F-A076D321C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644208"/>
        <c:axId val="1822648368"/>
      </c:barChart>
      <c:catAx>
        <c:axId val="18226442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8368"/>
        <c:crosses val="autoZero"/>
        <c:auto val="1"/>
        <c:lblAlgn val="ctr"/>
        <c:lblOffset val="100"/>
        <c:noMultiLvlLbl val="0"/>
      </c:catAx>
      <c:valAx>
        <c:axId val="182264836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822644208"/>
        <c:crosses val="autoZero"/>
        <c:crossBetween val="between"/>
      </c:valAx>
    </c:plotArea>
    <c:plotVisOnly val="0"/>
    <c:dispBlanksAs val="gap"/>
    <c:showDLblsOverMax val="0"/>
    <c:extLst/>
  </c:chart>
  <c:spPr>
    <a:ln>
      <a:noFill/>
    </a:ln>
  </c:spPr>
  <c:txPr>
    <a:bodyPr/>
    <a:lstStyle/>
    <a:p>
      <a:pPr>
        <a:defRPr sz="1200"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struction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 Perguntas frequentes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Next steps'!A1"/><Relationship Id="rId3" Type="http://schemas.openxmlformats.org/officeDocument/2006/relationships/hyperlink" Target="#'Programme Management'!A1"/><Relationship Id="rId7" Type="http://schemas.openxmlformats.org/officeDocument/2006/relationships/hyperlink" Target="#Bibliography!A1"/><Relationship Id="rId2" Type="http://schemas.openxmlformats.org/officeDocument/2006/relationships/hyperlink" Target="#'Programme Outcomes'!A1"/><Relationship Id="rId1" Type="http://schemas.openxmlformats.org/officeDocument/2006/relationships/hyperlink" Target="#'Programme Implementation'!A1"/><Relationship Id="rId6" Type="http://schemas.openxmlformats.org/officeDocument/2006/relationships/hyperlink" Target="#FAQS!A1"/><Relationship Id="rId5" Type="http://schemas.openxmlformats.org/officeDocument/2006/relationships/hyperlink" Target="#Acronyms!A1"/><Relationship Id="rId10" Type="http://schemas.openxmlformats.org/officeDocument/2006/relationships/hyperlink" Target="https://youtu.be/lA1fVA4_i7o" TargetMode="External"/><Relationship Id="rId4" Type="http://schemas.openxmlformats.org/officeDocument/2006/relationships/hyperlink" Target="#'Summary of scores'!A1"/><Relationship Id="rId9" Type="http://schemas.openxmlformats.org/officeDocument/2006/relationships/hyperlink" Target="#Introduct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 Bibliografia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 Perguntas frequentes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hyperlink" Target="#' Instru&#231;&#245;es'!A1"/><Relationship Id="rId4" Type="http://schemas.openxmlformats.org/officeDocument/2006/relationships/hyperlink" Target="#' Implementa&#231;&#227;o do Programa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hyperlink" Target="#Instructions!A1"/><Relationship Id="rId1" Type="http://schemas.openxmlformats.org/officeDocument/2006/relationships/hyperlink" Target="#' Resultados do programa'!A1"/><Relationship Id="rId4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hyperlink" Target="#Instructions!A1"/><Relationship Id="rId1" Type="http://schemas.openxmlformats.org/officeDocument/2006/relationships/hyperlink" Target="#' Resumo das pontua&#231;&#245;es'!A1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 Pr&#243;ximos pass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225136</xdr:colOff>
      <xdr:row>0</xdr:row>
      <xdr:rowOff>173182</xdr:rowOff>
    </xdr:from>
    <xdr:to>
      <xdr:col>11</xdr:col>
      <xdr:colOff>207818</xdr:colOff>
      <xdr:row>4</xdr:row>
      <xdr:rowOff>17318</xdr:rowOff>
    </xdr:to>
    <xdr:sp macro="" textlink="">
      <xdr:nvSpPr>
        <xdr:cNvPr id="2" name="Callout: Line 1">
          <a:extLst>
            <a:ext uri="{FF2B5EF4-FFF2-40B4-BE49-F238E27FC236}">
              <a16:creationId xmlns:a16="http://schemas.microsoft.com/office/drawing/2014/main" id="{77B6CAB2-50C8-4A53-B812-2B0F99B59A9A}"/>
            </a:ext>
          </a:extLst>
        </xdr:cNvPr>
        <xdr:cNvSpPr/>
      </xdr:nvSpPr>
      <xdr:spPr>
        <a:xfrm>
          <a:off x="26583409" y="173182"/>
          <a:ext cx="3013364" cy="675409"/>
        </a:xfrm>
        <a:prstGeom prst="borderCallout1">
          <a:avLst>
            <a:gd name="adj1" fmla="val 24432"/>
            <a:gd name="adj2" fmla="val -994"/>
            <a:gd name="adj3" fmla="val 42424"/>
            <a:gd name="adj4" fmla="val -20902"/>
          </a:avLst>
        </a:prstGeom>
        <a:solidFill>
          <a:srgbClr val="FFF8E5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ZA" sz="1200">
              <a:solidFill>
                <a:sysClr val="windowText" lastClr="000000"/>
              </a:solidFill>
            </a:rPr>
            <a:t>Please leave</a:t>
          </a:r>
          <a:r>
            <a:rPr lang="en-ZA" sz="1200" baseline="0">
              <a:solidFill>
                <a:sysClr val="windowText" lastClr="000000"/>
              </a:solidFill>
            </a:rPr>
            <a:t> comments here on the order and suitability of each element</a:t>
          </a:r>
          <a:endParaRPr lang="en-ZA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4</xdr:col>
      <xdr:colOff>22859</xdr:colOff>
      <xdr:row>10</xdr:row>
      <xdr:rowOff>106680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8FC199B-C206-48F6-992B-5E683E064D56}"/>
            </a:ext>
          </a:extLst>
        </xdr:cNvPr>
        <xdr:cNvSpPr txBox="1"/>
      </xdr:nvSpPr>
      <xdr:spPr>
        <a:xfrm>
          <a:off x="349250" y="1371600"/>
          <a:ext cx="3375659" cy="2272030"/>
        </a:xfrm>
        <a:prstGeom prst="rect">
          <a:avLst/>
        </a:prstGeom>
        <a:ln w="381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GB" sz="1600" b="1" i="0">
              <a:solidFill>
                <a:sysClr val="windowText" lastClr="000000"/>
              </a:solidFill>
              <a:latin typeface="Arial Narrow" panose="020B0606020202030204" pitchFamily="34" charset="0"/>
            </a:rPr>
            <a:t>Priorize quais dos elementos precisam ser abordados:</a:t>
          </a:r>
        </a:p>
        <a:p>
          <a:pPr algn="l"/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Use a lista suspensa a seguir para filtrar os elementos. Os elementos serão filtrados para incluir aqueles com pontuação igual ou inferior à lista suspensa.</a:t>
          </a: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</xdr:col>
      <xdr:colOff>206964</xdr:colOff>
      <xdr:row>0</xdr:row>
      <xdr:rowOff>159926</xdr:rowOff>
    </xdr:from>
    <xdr:to>
      <xdr:col>3</xdr:col>
      <xdr:colOff>1730963</xdr:colOff>
      <xdr:row>3</xdr:row>
      <xdr:rowOff>18815</xdr:rowOff>
    </xdr:to>
    <xdr:sp macro="" textlink="">
      <xdr:nvSpPr>
        <xdr:cNvPr id="3" name="Arrow: Left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4324AC-B65F-48B2-B35F-66672BD30CFC}"/>
            </a:ext>
          </a:extLst>
        </xdr:cNvPr>
        <xdr:cNvSpPr/>
      </xdr:nvSpPr>
      <xdr:spPr>
        <a:xfrm>
          <a:off x="314914" y="159926"/>
          <a:ext cx="2844799" cy="1230489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1</xdr:col>
      <xdr:colOff>217806</xdr:colOff>
      <xdr:row>13</xdr:row>
      <xdr:rowOff>0</xdr:rowOff>
    </xdr:from>
    <xdr:to>
      <xdr:col>3</xdr:col>
      <xdr:colOff>2200350</xdr:colOff>
      <xdr:row>21</xdr:row>
      <xdr:rowOff>112796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FF5F38B-E0FF-4A16-B48A-72DBC145D058}"/>
            </a:ext>
          </a:extLst>
        </xdr:cNvPr>
        <xdr:cNvSpPr txBox="1"/>
      </xdr:nvSpPr>
      <xdr:spPr>
        <a:xfrm>
          <a:off x="325756" y="4152900"/>
          <a:ext cx="3303344" cy="1585996"/>
        </a:xfrm>
        <a:prstGeom prst="rect">
          <a:avLst/>
        </a:prstGeom>
        <a:ln w="38100"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Documente porquê o elemento não está a fluir de maneira ideal</a:t>
          </a:r>
        </a:p>
        <a:p>
          <a:pPr marL="285750" indent="-285750" algn="l">
            <a:spcBef>
              <a:spcPts val="600"/>
            </a:spcBef>
            <a:spcAft>
              <a:spcPts val="600"/>
            </a:spcAft>
            <a:buClr>
              <a:schemeClr val="accent6"/>
            </a:buClr>
            <a:buSzPct val="110000"/>
            <a:buFont typeface="Courier New" panose="02070309020205020404" pitchFamily="49" charset="0"/>
            <a:buChar char="o"/>
          </a:pPr>
          <a:r>
            <a:rPr lang="en-GB" sz="1400" b="0" i="0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Identifique as acções propostas que devem ser tomadas e use-as nos seus planos de acção de curto e longo prazo</a:t>
          </a: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  <a:p>
          <a:pPr lvl="8" algn="l"/>
          <a:endParaRPr lang="en-GB" sz="1000" b="0" i="0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222250</xdr:colOff>
      <xdr:row>2</xdr:row>
      <xdr:rowOff>8218</xdr:rowOff>
    </xdr:from>
    <xdr:to>
      <xdr:col>22</xdr:col>
      <xdr:colOff>639657</xdr:colOff>
      <xdr:row>24</xdr:row>
      <xdr:rowOff>169757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01B5F0F-13F1-4AA6-8F4D-4034662F4A28}"/>
            </a:ext>
          </a:extLst>
        </xdr:cNvPr>
        <xdr:cNvSpPr txBox="1"/>
      </xdr:nvSpPr>
      <xdr:spPr>
        <a:xfrm>
          <a:off x="349250" y="473885"/>
          <a:ext cx="13572490" cy="4119705"/>
        </a:xfrm>
        <a:prstGeom prst="rect">
          <a:avLst/>
        </a:prstGeom>
        <a:ln w="3810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Introdução: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As Ferramentas de Auto-avaliação da Prevenção do HIV (PSAT) foram desenvolvidas como um método fácil de usar para que os países avaliem e monitorizem o seu progresso em direcção a programas abrangentes de prevenção e ajudem a identificar áreas de programas que possam precisar de atenção.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Existem PSATs separados para cada um dos cinco pilares de prevenção do HIV: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Programas para preservativos nacionais reforçados e programas de mudança comportamental relacionados;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Programas de prevenção combinados para todas as populações-chave (PC);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Oferecer profilaxia pré-exposição (PEP);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Circuncisão masculina médica voluntária (CMM); e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Prevenção combinada para meninas adolescentes, mulheres jovens e seus parceiros masculinos em locais de alta prevalência (RMJ).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Objectivo: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 objectivo geral do PSAT é ajudar os países a definirem o desempenho dos seus programas de HIV em relação a um conjunto padronizado global de componentes programáticas, permitindo assim que estes priorizem onde assistência adicional, recursos ou outros investimentos são necessários.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Audiência pretendida:</a:t>
          </a: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Partes interessadas no país;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Membros de Grupos Técnicos de Trabalho (GTT) nacionais e provinciais;</a:t>
          </a:r>
        </a:p>
        <a:p>
          <a:pPr marL="800100" marR="0" lvl="1" indent="-34290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+mj-lt"/>
            <a:buAutoNum type="arabicPeriod"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Financiadores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  <a:p>
          <a:pPr lvl="8" algn="l"/>
          <a:endParaRPr lang="en-GB" sz="1000" b="0" i="0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16</xdr:col>
      <xdr:colOff>561641</xdr:colOff>
      <xdr:row>20</xdr:row>
      <xdr:rowOff>160020</xdr:rowOff>
    </xdr:from>
    <xdr:to>
      <xdr:col>22</xdr:col>
      <xdr:colOff>419101</xdr:colOff>
      <xdr:row>26</xdr:row>
      <xdr:rowOff>53340</xdr:rowOff>
    </xdr:to>
    <xdr:sp macro="" textlink="">
      <xdr:nvSpPr>
        <xdr:cNvPr id="5" name="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F34C45-D4EB-4901-9E14-59F806B30FF3}"/>
            </a:ext>
          </a:extLst>
        </xdr:cNvPr>
        <xdr:cNvSpPr/>
      </xdr:nvSpPr>
      <xdr:spPr>
        <a:xfrm>
          <a:off x="9705641" y="4312920"/>
          <a:ext cx="3515060" cy="1036320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* Para obter mais informações sobre os objetivos específicos dos PSATs, como eles foram compilados e como cada um dos grupos de audiência pode usar ou se beneficiar dos PSATs,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3949</xdr:colOff>
      <xdr:row>2</xdr:row>
      <xdr:rowOff>268942</xdr:rowOff>
    </xdr:from>
    <xdr:to>
      <xdr:col>23</xdr:col>
      <xdr:colOff>530679</xdr:colOff>
      <xdr:row>43</xdr:row>
      <xdr:rowOff>116158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C133BCE-50FA-411B-989F-75B9FFD7E2D3}"/>
            </a:ext>
          </a:extLst>
        </xdr:cNvPr>
        <xdr:cNvSpPr txBox="1"/>
      </xdr:nvSpPr>
      <xdr:spPr>
        <a:xfrm>
          <a:off x="10655687" y="570954"/>
          <a:ext cx="2896364" cy="6224320"/>
        </a:xfrm>
        <a:prstGeom prst="roundRect">
          <a:avLst>
            <a:gd name="adj" fmla="val 3239"/>
          </a:avLst>
        </a:prstGeom>
        <a:solidFill>
          <a:schemeClr val="bg1">
            <a:lumMod val="95000"/>
          </a:schemeClr>
        </a:solidFill>
        <a:ln w="76200">
          <a:noFill/>
          <a:prstDash val="sysDot"/>
        </a:ln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GB" sz="1400" b="1" i="0" u="none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Navegação na planilha</a:t>
          </a:r>
          <a:r>
            <a:rPr lang="en-GB" sz="1400" b="0" i="1" u="none" baseline="0">
              <a:solidFill>
                <a:sysClr val="windowText" lastClr="000000"/>
              </a:solidFill>
              <a:latin typeface="Arial Narrow" panose="020B0606020202030204" pitchFamily="34" charset="0"/>
            </a:rPr>
            <a:t>*clique no bloco para passar para a próxima folha</a:t>
          </a:r>
        </a:p>
      </xdr:txBody>
    </xdr:sp>
    <xdr:clientData/>
  </xdr:twoCellAnchor>
  <xdr:twoCellAnchor>
    <xdr:from>
      <xdr:col>19</xdr:col>
      <xdr:colOff>267138</xdr:colOff>
      <xdr:row>19</xdr:row>
      <xdr:rowOff>144068</xdr:rowOff>
    </xdr:from>
    <xdr:to>
      <xdr:col>23</xdr:col>
      <xdr:colOff>267491</xdr:colOff>
      <xdr:row>22</xdr:row>
      <xdr:rowOff>19032</xdr:rowOff>
    </xdr:to>
    <xdr:sp macro="" textlink="">
      <xdr:nvSpPr>
        <xdr:cNvPr id="6" name="TextBox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862443-A777-43FA-969A-E9EECD0BC2CC}"/>
            </a:ext>
          </a:extLst>
        </xdr:cNvPr>
        <xdr:cNvSpPr txBox="1"/>
      </xdr:nvSpPr>
      <xdr:spPr>
        <a:xfrm>
          <a:off x="10812674" y="3137639"/>
          <a:ext cx="2340781" cy="324000"/>
        </a:xfrm>
        <a:prstGeom prst="roundRect">
          <a:avLst/>
        </a:prstGeom>
        <a:solidFill>
          <a:schemeClr val="accent2"/>
        </a:solidFill>
        <a:ln/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Implementação do Programa</a:t>
          </a:r>
        </a:p>
      </xdr:txBody>
    </xdr:sp>
    <xdr:clientData/>
  </xdr:twoCellAnchor>
  <xdr:twoCellAnchor>
    <xdr:from>
      <xdr:col>19</xdr:col>
      <xdr:colOff>267138</xdr:colOff>
      <xdr:row>22</xdr:row>
      <xdr:rowOff>137226</xdr:rowOff>
    </xdr:from>
    <xdr:to>
      <xdr:col>23</xdr:col>
      <xdr:colOff>267491</xdr:colOff>
      <xdr:row>25</xdr:row>
      <xdr:rowOff>12190</xdr:rowOff>
    </xdr:to>
    <xdr:sp macro="" textlink="">
      <xdr:nvSpPr>
        <xdr:cNvPr id="7" name="TextBox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179EDB-15FD-4099-B649-66E41989402D}"/>
            </a:ext>
          </a:extLst>
        </xdr:cNvPr>
        <xdr:cNvSpPr txBox="1"/>
      </xdr:nvSpPr>
      <xdr:spPr>
        <a:xfrm>
          <a:off x="10812674" y="3579833"/>
          <a:ext cx="2340781" cy="324000"/>
        </a:xfrm>
        <a:prstGeom prst="roundRect">
          <a:avLst/>
        </a:prstGeom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Resultados do programa</a:t>
          </a:r>
        </a:p>
      </xdr:txBody>
    </xdr:sp>
    <xdr:clientData/>
  </xdr:twoCellAnchor>
  <xdr:twoCellAnchor>
    <xdr:from>
      <xdr:col>19</xdr:col>
      <xdr:colOff>267138</xdr:colOff>
      <xdr:row>17</xdr:row>
      <xdr:rowOff>8435</xdr:rowOff>
    </xdr:from>
    <xdr:to>
      <xdr:col>23</xdr:col>
      <xdr:colOff>267491</xdr:colOff>
      <xdr:row>19</xdr:row>
      <xdr:rowOff>33078</xdr:rowOff>
    </xdr:to>
    <xdr:sp macro="" textlink="">
      <xdr:nvSpPr>
        <xdr:cNvPr id="8" name="TextBox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5961734-AD01-4005-B193-6E3BDD663AF9}"/>
            </a:ext>
          </a:extLst>
        </xdr:cNvPr>
        <xdr:cNvSpPr txBox="1"/>
      </xdr:nvSpPr>
      <xdr:spPr>
        <a:xfrm>
          <a:off x="10812674" y="2702649"/>
          <a:ext cx="2340781" cy="324000"/>
        </a:xfrm>
        <a:prstGeom prst="round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Gestão do Programa</a:t>
          </a:r>
        </a:p>
      </xdr:txBody>
    </xdr:sp>
    <xdr:clientData/>
  </xdr:twoCellAnchor>
  <xdr:twoCellAnchor>
    <xdr:from>
      <xdr:col>19</xdr:col>
      <xdr:colOff>471989</xdr:colOff>
      <xdr:row>26</xdr:row>
      <xdr:rowOff>35133</xdr:rowOff>
    </xdr:from>
    <xdr:to>
      <xdr:col>23</xdr:col>
      <xdr:colOff>62639</xdr:colOff>
      <xdr:row>28</xdr:row>
      <xdr:rowOff>59776</xdr:rowOff>
    </xdr:to>
    <xdr:sp macro="" textlink="">
      <xdr:nvSpPr>
        <xdr:cNvPr id="9" name="TextBox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B9B0FE-F005-44ED-A993-4B8171A24C77}"/>
            </a:ext>
          </a:extLst>
        </xdr:cNvPr>
        <xdr:cNvSpPr txBox="1"/>
      </xdr:nvSpPr>
      <xdr:spPr>
        <a:xfrm>
          <a:off x="11017525" y="4130883"/>
          <a:ext cx="1931078" cy="324000"/>
        </a:xfrm>
        <a:prstGeom prst="round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Resumo das pontuações</a:t>
          </a:r>
        </a:p>
      </xdr:txBody>
    </xdr:sp>
    <xdr:clientData/>
  </xdr:twoCellAnchor>
  <xdr:twoCellAnchor>
    <xdr:from>
      <xdr:col>19</xdr:col>
      <xdr:colOff>471989</xdr:colOff>
      <xdr:row>35</xdr:row>
      <xdr:rowOff>41974</xdr:rowOff>
    </xdr:from>
    <xdr:to>
      <xdr:col>23</xdr:col>
      <xdr:colOff>62639</xdr:colOff>
      <xdr:row>37</xdr:row>
      <xdr:rowOff>66617</xdr:rowOff>
    </xdr:to>
    <xdr:sp macro="" textlink="">
      <xdr:nvSpPr>
        <xdr:cNvPr id="10" name="TextBox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EE704D7-00F7-45F4-A796-69EEF1F4789F}"/>
            </a:ext>
          </a:extLst>
        </xdr:cNvPr>
        <xdr:cNvSpPr txBox="1"/>
      </xdr:nvSpPr>
      <xdr:spPr>
        <a:xfrm>
          <a:off x="11017525" y="5484831"/>
          <a:ext cx="1931078" cy="324000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Acrônimos</a:t>
          </a:r>
        </a:p>
      </xdr:txBody>
    </xdr:sp>
    <xdr:clientData/>
  </xdr:twoCellAnchor>
  <xdr:twoCellAnchor>
    <xdr:from>
      <xdr:col>19</xdr:col>
      <xdr:colOff>471989</xdr:colOff>
      <xdr:row>9</xdr:row>
      <xdr:rowOff>44023</xdr:rowOff>
    </xdr:from>
    <xdr:to>
      <xdr:col>23</xdr:col>
      <xdr:colOff>62639</xdr:colOff>
      <xdr:row>12</xdr:row>
      <xdr:rowOff>100052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57B5315-B7DB-4C2F-8105-B056423779E2}"/>
            </a:ext>
          </a:extLst>
        </xdr:cNvPr>
        <xdr:cNvSpPr txBox="1"/>
      </xdr:nvSpPr>
      <xdr:spPr>
        <a:xfrm>
          <a:off x="11017525" y="1540809"/>
          <a:ext cx="1931078" cy="505064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Instruções </a:t>
          </a:r>
        </a:p>
        <a:p>
          <a:pPr algn="ctr"/>
          <a:r>
            <a:rPr lang="en-GB" sz="1050" b="1" i="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(Você está aqui)</a:t>
          </a:r>
        </a:p>
      </xdr:txBody>
    </xdr:sp>
    <xdr:clientData/>
  </xdr:twoCellAnchor>
  <xdr:twoCellAnchor>
    <xdr:from>
      <xdr:col>19</xdr:col>
      <xdr:colOff>471989</xdr:colOff>
      <xdr:row>13</xdr:row>
      <xdr:rowOff>101403</xdr:rowOff>
    </xdr:from>
    <xdr:to>
      <xdr:col>23</xdr:col>
      <xdr:colOff>62639</xdr:colOff>
      <xdr:row>15</xdr:row>
      <xdr:rowOff>126046</xdr:rowOff>
    </xdr:to>
    <xdr:sp macro="" textlink="">
      <xdr:nvSpPr>
        <xdr:cNvPr id="12" name="TextBox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067DBA9-CDF8-4C4E-AA45-A93E2C4C0A2B}"/>
            </a:ext>
          </a:extLst>
        </xdr:cNvPr>
        <xdr:cNvSpPr txBox="1"/>
      </xdr:nvSpPr>
      <xdr:spPr>
        <a:xfrm>
          <a:off x="11017525" y="2196903"/>
          <a:ext cx="1931078" cy="324000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Perguntas frequentes</a:t>
          </a:r>
        </a:p>
      </xdr:txBody>
    </xdr:sp>
    <xdr:clientData/>
  </xdr:twoCellAnchor>
  <xdr:twoCellAnchor>
    <xdr:from>
      <xdr:col>23</xdr:col>
      <xdr:colOff>340177</xdr:colOff>
      <xdr:row>16</xdr:row>
      <xdr:rowOff>116122</xdr:rowOff>
    </xdr:from>
    <xdr:to>
      <xdr:col>24</xdr:col>
      <xdr:colOff>24348</xdr:colOff>
      <xdr:row>25</xdr:row>
      <xdr:rowOff>10859</xdr:rowOff>
    </xdr:to>
    <xdr:sp macro="" textlink="">
      <xdr:nvSpPr>
        <xdr:cNvPr id="13" name="Left Brace 12">
          <a:extLst>
            <a:ext uri="{FF2B5EF4-FFF2-40B4-BE49-F238E27FC236}">
              <a16:creationId xmlns:a16="http://schemas.microsoft.com/office/drawing/2014/main" id="{DB7D457B-EF7F-4182-944A-80444928F05F}"/>
            </a:ext>
          </a:extLst>
        </xdr:cNvPr>
        <xdr:cNvSpPr/>
      </xdr:nvSpPr>
      <xdr:spPr>
        <a:xfrm rot="10800000">
          <a:off x="13226141" y="2660658"/>
          <a:ext cx="269278" cy="1241844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ZA" sz="1400"/>
        </a:p>
      </xdr:txBody>
    </xdr:sp>
    <xdr:clientData/>
  </xdr:twoCellAnchor>
  <xdr:twoCellAnchor>
    <xdr:from>
      <xdr:col>24</xdr:col>
      <xdr:colOff>110635</xdr:colOff>
      <xdr:row>17</xdr:row>
      <xdr:rowOff>30034</xdr:rowOff>
    </xdr:from>
    <xdr:to>
      <xdr:col>25</xdr:col>
      <xdr:colOff>584791</xdr:colOff>
      <xdr:row>24</xdr:row>
      <xdr:rowOff>57787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D935F975-88FA-4780-BAC9-7B0AA48F8D1E}"/>
            </a:ext>
          </a:extLst>
        </xdr:cNvPr>
        <xdr:cNvSpPr/>
      </xdr:nvSpPr>
      <xdr:spPr>
        <a:xfrm>
          <a:off x="14057007" y="2599569"/>
          <a:ext cx="1085528" cy="1020125"/>
        </a:xfrm>
        <a:prstGeom prst="rect">
          <a:avLst/>
        </a:prstGeom>
        <a:ln>
          <a:prstDash val="dash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ZA" sz="1200">
              <a:solidFill>
                <a:schemeClr val="accent2"/>
              </a:solidFill>
              <a:latin typeface="Arial" panose="020B0604020202020204" pitchFamily="34" charset="0"/>
              <a:cs typeface="Arial" panose="020B0604020202020204" pitchFamily="34" charset="0"/>
            </a:rPr>
            <a:t>Por favor, complete a pontuação nestas três folhas</a:t>
          </a:r>
        </a:p>
      </xdr:txBody>
    </xdr:sp>
    <xdr:clientData/>
  </xdr:twoCellAnchor>
  <xdr:twoCellAnchor>
    <xdr:from>
      <xdr:col>19</xdr:col>
      <xdr:colOff>471989</xdr:colOff>
      <xdr:row>32</xdr:row>
      <xdr:rowOff>39697</xdr:rowOff>
    </xdr:from>
    <xdr:to>
      <xdr:col>23</xdr:col>
      <xdr:colOff>62639</xdr:colOff>
      <xdr:row>34</xdr:row>
      <xdr:rowOff>64339</xdr:rowOff>
    </xdr:to>
    <xdr:sp macro="" textlink="">
      <xdr:nvSpPr>
        <xdr:cNvPr id="15" name="TextBox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85B034-63AC-46F0-A1C3-C88BE416C34B}"/>
            </a:ext>
          </a:extLst>
        </xdr:cNvPr>
        <xdr:cNvSpPr txBox="1"/>
      </xdr:nvSpPr>
      <xdr:spPr>
        <a:xfrm>
          <a:off x="11017525" y="5033518"/>
          <a:ext cx="1931078" cy="324000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Bibliografia</a:t>
          </a:r>
        </a:p>
      </xdr:txBody>
    </xdr:sp>
    <xdr:clientData/>
  </xdr:twoCellAnchor>
  <xdr:twoCellAnchor>
    <xdr:from>
      <xdr:col>19</xdr:col>
      <xdr:colOff>471989</xdr:colOff>
      <xdr:row>29</xdr:row>
      <xdr:rowOff>37414</xdr:rowOff>
    </xdr:from>
    <xdr:to>
      <xdr:col>23</xdr:col>
      <xdr:colOff>62639</xdr:colOff>
      <xdr:row>31</xdr:row>
      <xdr:rowOff>62057</xdr:rowOff>
    </xdr:to>
    <xdr:sp macro="" textlink="">
      <xdr:nvSpPr>
        <xdr:cNvPr id="16" name="TextBox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8014288-0194-4072-99EF-D513043B0B6B}"/>
            </a:ext>
          </a:extLst>
        </xdr:cNvPr>
        <xdr:cNvSpPr txBox="1"/>
      </xdr:nvSpPr>
      <xdr:spPr>
        <a:xfrm>
          <a:off x="11017525" y="4582200"/>
          <a:ext cx="1931078" cy="324000"/>
        </a:xfrm>
        <a:prstGeom prst="round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Próximos passos</a:t>
          </a:r>
        </a:p>
      </xdr:txBody>
    </xdr:sp>
    <xdr:clientData/>
  </xdr:twoCellAnchor>
  <xdr:twoCellAnchor>
    <xdr:from>
      <xdr:col>2</xdr:col>
      <xdr:colOff>152400</xdr:colOff>
      <xdr:row>3</xdr:row>
      <xdr:rowOff>12700</xdr:rowOff>
    </xdr:from>
    <xdr:to>
      <xdr:col>18</xdr:col>
      <xdr:colOff>392105</xdr:colOff>
      <xdr:row>48</xdr:row>
      <xdr:rowOff>103896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DC923477-6337-43BB-86A2-CEAB652FE045}"/>
            </a:ext>
          </a:extLst>
        </xdr:cNvPr>
        <xdr:cNvSpPr txBox="1"/>
      </xdr:nvSpPr>
      <xdr:spPr>
        <a:xfrm>
          <a:off x="673100" y="609600"/>
          <a:ext cx="10196505" cy="6999996"/>
        </a:xfrm>
        <a:prstGeom prst="rect">
          <a:avLst/>
        </a:prstGeom>
        <a:solidFill>
          <a:sysClr val="window" lastClr="FFFFFF"/>
        </a:solidFill>
        <a:ln w="19050" cap="flat" cmpd="sng" algn="ctr">
          <a:solidFill>
            <a:srgbClr val="F47D55"/>
          </a:solidFill>
          <a:prstDash val="solid"/>
          <a:miter lim="800000"/>
        </a:ln>
        <a:effectLst/>
      </xdr:spPr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Estrutura:</a:t>
          </a: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 PSAT funciona como uma rubrica que é usada para pontuar os três Domínios de cada programa de prevenção do HIV, nomeadamente Gestão do Programa, Implementação do Programa e Resultados do Programa.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Esses domínios compreendem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Funções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essenciais que são necessárias para o sucesso do programa de prevenção do HIV.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Cada função é composta por um conjunto de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Elementos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 que possuem vários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Critérios.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Cada critério pode ser pontuado como ausente, presente, mas não ideal, ou presente e em bom funcionamento..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Intenção de uso: 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 preenchimento do PSAT não pretende ser uma revisão aprofundada, mas sim uma avaliação qualitativa de alto nível do actual programa de prevenção do HIV.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 pequeno grupo de interessados informados no país deve ler cada um dos critérios para um elemento e classificá-lo adequadamente. Depois disso, a pontuação deve ser discutida com um GTT para garantir o consenso.</a:t>
          </a: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Pontuação:</a:t>
          </a: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pontuação é completada avaliando cada critério do elemento do programa e seleccionando a pontuação que melhor descreve aquele aspecto do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programa de prevenção ao HIV do seu país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. As pontuações dos critérios são usadas para desenvolver uma pontuação geral para cada um dos elementos.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sua contribuição é solicitada em três folhas, uma para cada domínio, ou seja, Gestão do Programa, Implementação do Programa e Resultados do Programa. Todas as outras planilhas fornecem informações básicas importantes ou são geradas automaticamente. É recomendável que você preencha a folha Próximas etapas para reflectir sobre este exercício.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rgbClr val="F47D55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Pct val="110000"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Siga estas etapas para concluir a pontuação: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: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1: 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Vá para o domínio relevante (Gestão do Programa, Implementação do Programa ou Resultados do Programa).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 Etapa 2: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Leia cada elemento e seus critérios.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3: 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Decida que pontuação você acredita que mais se assemelha ao estadio do programa actual do seu país.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Etapa 4: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Pontue cada critério colocando um "x" na coluna apropriada (ausente, presente, mas não ideal, ou presente e em bom funcionando).</a:t>
          </a: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Mover para o próximo critério pressionando "Enter" ou "Tab"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rgbClr val="F47D55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Notas: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Colocar um "x" na coluna apropriada vai gerar uma pontuação média ao lado direito da folha para cada elemento.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Uma pontuação deve ser atribuída tanto ao critério primário (destacado em texto azul) quanto a cada um dos subcritérios subsequentes.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gerar uma pontuação precisa,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rgbClr val="E31837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apenas um "x"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deve ser colocado em cada critério (por exemplo, você não pode ter um critério ausente e presente, mas não ideal)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um critério não for relevante para o programa do seu país, você pode colocar um "x" na coluna N/A. Isso não vai penalizar a sua pontuação.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o critério primário não for relevante, os subcritérios subsequentes não devem ser pontuados.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Se você marcou um dos critérios incorrectamente, apague o "x" e marque a coluna correcta.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F47D55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As pontuações serão preenchidas automaticamente na folha Resumo de pontuações.</a:t>
          </a:r>
        </a:p>
      </xdr:txBody>
    </xdr:sp>
    <xdr:clientData/>
  </xdr:twoCellAnchor>
  <xdr:twoCellAnchor>
    <xdr:from>
      <xdr:col>15</xdr:col>
      <xdr:colOff>433148</xdr:colOff>
      <xdr:row>32</xdr:row>
      <xdr:rowOff>64778</xdr:rowOff>
    </xdr:from>
    <xdr:to>
      <xdr:col>17</xdr:col>
      <xdr:colOff>339243</xdr:colOff>
      <xdr:row>36</xdr:row>
      <xdr:rowOff>81312</xdr:rowOff>
    </xdr:to>
    <xdr:sp macro="" textlink="">
      <xdr:nvSpPr>
        <xdr:cNvPr id="17" name="Speech Bubble: Rectangle 16">
          <a:extLst>
            <a:ext uri="{FF2B5EF4-FFF2-40B4-BE49-F238E27FC236}">
              <a16:creationId xmlns:a16="http://schemas.microsoft.com/office/drawing/2014/main" id="{1F043963-C457-47A3-8EEC-D19DDCC41080}"/>
            </a:ext>
          </a:extLst>
        </xdr:cNvPr>
        <xdr:cNvSpPr/>
      </xdr:nvSpPr>
      <xdr:spPr>
        <a:xfrm>
          <a:off x="8715252" y="5082827"/>
          <a:ext cx="1090912" cy="620558"/>
        </a:xfrm>
        <a:prstGeom prst="wedgeRectCallout">
          <a:avLst>
            <a:gd name="adj1" fmla="val -65171"/>
            <a:gd name="adj2" fmla="val 3896"/>
          </a:avLst>
        </a:prstGeom>
        <a:solidFill>
          <a:schemeClr val="accent2">
            <a:lumMod val="60000"/>
            <a:lumOff val="40000"/>
          </a:schemeClr>
        </a:solidFill>
        <a:ln w="28575">
          <a:solidFill>
            <a:schemeClr val="bg1"/>
          </a:solidFill>
          <a:prstDash val="solid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Você só pode adicionar uma pontuação por critério</a:t>
          </a:r>
        </a:p>
      </xdr:txBody>
    </xdr:sp>
    <xdr:clientData/>
  </xdr:twoCellAnchor>
  <xdr:twoCellAnchor>
    <xdr:from>
      <xdr:col>17</xdr:col>
      <xdr:colOff>87301</xdr:colOff>
      <xdr:row>35</xdr:row>
      <xdr:rowOff>62236</xdr:rowOff>
    </xdr:from>
    <xdr:to>
      <xdr:col>17</xdr:col>
      <xdr:colOff>338313</xdr:colOff>
      <xdr:row>37</xdr:row>
      <xdr:rowOff>63334</xdr:rowOff>
    </xdr:to>
    <xdr:sp macro="" textlink="">
      <xdr:nvSpPr>
        <xdr:cNvPr id="18" name="Speech Bubble: Rectangle 17">
          <a:extLst>
            <a:ext uri="{FF2B5EF4-FFF2-40B4-BE49-F238E27FC236}">
              <a16:creationId xmlns:a16="http://schemas.microsoft.com/office/drawing/2014/main" id="{F6E98271-0015-409F-817E-9E05516A94F1}"/>
            </a:ext>
          </a:extLst>
        </xdr:cNvPr>
        <xdr:cNvSpPr/>
      </xdr:nvSpPr>
      <xdr:spPr>
        <a:xfrm>
          <a:off x="9554222" y="5533303"/>
          <a:ext cx="251012" cy="303110"/>
        </a:xfrm>
        <a:prstGeom prst="wedgeRectCallout">
          <a:avLst>
            <a:gd name="adj1" fmla="val -58666"/>
            <a:gd name="adj2" fmla="val -20486"/>
          </a:avLst>
        </a:prstGeom>
        <a:noFill/>
        <a:ln w="28575">
          <a:noFill/>
          <a:prstDash val="solid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3600" b="0" i="0" u="none" strike="noStrike" kern="0" cap="none" spc="0" normalizeH="0" baseline="0" noProof="0">
              <a:ln>
                <a:noFill/>
              </a:ln>
              <a:solidFill>
                <a:schemeClr val="accent1"/>
              </a:solidFill>
              <a:effectLst/>
              <a:uLnTx/>
              <a:uFillTx/>
              <a:latin typeface="Arial Black" panose="020B0A04020102020204" pitchFamily="34" charset="0"/>
              <a:ea typeface="+mn-ea"/>
              <a:cs typeface="+mn-cs"/>
            </a:rPr>
            <a:t>!</a:t>
          </a:r>
        </a:p>
      </xdr:txBody>
    </xdr:sp>
    <xdr:clientData/>
  </xdr:twoCellAnchor>
  <xdr:twoCellAnchor>
    <xdr:from>
      <xdr:col>19</xdr:col>
      <xdr:colOff>471989</xdr:colOff>
      <xdr:row>6</xdr:row>
      <xdr:rowOff>41741</xdr:rowOff>
    </xdr:from>
    <xdr:to>
      <xdr:col>23</xdr:col>
      <xdr:colOff>62639</xdr:colOff>
      <xdr:row>8</xdr:row>
      <xdr:rowOff>66384</xdr:rowOff>
    </xdr:to>
    <xdr:sp macro="" textlink="">
      <xdr:nvSpPr>
        <xdr:cNvPr id="23" name="TextBox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7D10B9D-559A-4147-B6E2-EBE199218BA4}"/>
            </a:ext>
          </a:extLst>
        </xdr:cNvPr>
        <xdr:cNvSpPr txBox="1"/>
      </xdr:nvSpPr>
      <xdr:spPr>
        <a:xfrm>
          <a:off x="11017525" y="1089491"/>
          <a:ext cx="1931078" cy="324000"/>
        </a:xfrm>
        <a:prstGeom prst="roundRect">
          <a:avLst/>
        </a:prstGeom>
        <a:solidFill>
          <a:sysClr val="window" lastClr="FFFFFF"/>
        </a:soli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200" b="1" i="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Introdução</a:t>
          </a:r>
        </a:p>
      </xdr:txBody>
    </xdr:sp>
    <xdr:clientData/>
  </xdr:twoCellAnchor>
  <xdr:twoCellAnchor>
    <xdr:from>
      <xdr:col>14</xdr:col>
      <xdr:colOff>518351</xdr:colOff>
      <xdr:row>26</xdr:row>
      <xdr:rowOff>90311</xdr:rowOff>
    </xdr:from>
    <xdr:to>
      <xdr:col>18</xdr:col>
      <xdr:colOff>299177</xdr:colOff>
      <xdr:row>32</xdr:row>
      <xdr:rowOff>39256</xdr:rowOff>
    </xdr:to>
    <xdr:sp macro="" textlink="">
      <xdr:nvSpPr>
        <xdr:cNvPr id="3" name="Rectangle 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21920F9-8247-4BF8-85FC-BB09D3AC2D5F}"/>
            </a:ext>
          </a:extLst>
        </xdr:cNvPr>
        <xdr:cNvSpPr/>
      </xdr:nvSpPr>
      <xdr:spPr>
        <a:xfrm>
          <a:off x="8506651" y="4243211"/>
          <a:ext cx="2270026" cy="863345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uma demonstração em vídeo de como concluir o PSAT,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21</xdr:col>
      <xdr:colOff>633912</xdr:colOff>
      <xdr:row>35</xdr:row>
      <xdr:rowOff>121503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7E3BDE2-3B93-4858-A7B1-EE18D71ED948}"/>
            </a:ext>
          </a:extLst>
        </xdr:cNvPr>
        <xdr:cNvSpPr txBox="1"/>
      </xdr:nvSpPr>
      <xdr:spPr>
        <a:xfrm>
          <a:off x="181429" y="635000"/>
          <a:ext cx="13488126" cy="6380789"/>
        </a:xfrm>
        <a:prstGeom prst="rect">
          <a:avLst/>
        </a:prstGeom>
        <a:solidFill>
          <a:sysClr val="window" lastClr="FFFFFF"/>
        </a:solidFill>
        <a:ln w="38100" cap="flat" cmpd="sng" algn="ctr">
          <a:solidFill>
            <a:srgbClr val="6EC9BF"/>
          </a:solidFill>
          <a:prstDash val="solid"/>
          <a:miter lim="800000"/>
        </a:ln>
        <a:effectLst/>
      </xdr:spPr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Quais são os objectivos específicos dos PSATs?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Destacar os elementos reconhecidos que compõem um programa de prevenção do HIV bem-sucedido.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Definir as características das melhores práticas globais para cada elemento. 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Ajudar os países a entender como se comportam em relação aos elementos programáticos, descrevendo elementos de alto desempenho, desempenho moderado e baixo desempenho.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Comparar o programa do país em relação ao desempenho anterior e às pontuações de maturidade do programa.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Ajudar os países a identificarem áreas onde é necessária assistência técnica e usar essas informações para informar solicitações a mecanismos internacionais de suporte técnico.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Defender intervenções e recursos para melhorar a programação.</a:t>
          </a:r>
        </a:p>
        <a:p>
          <a:pPr marL="171450" marR="0" lvl="0" indent="-1714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endParaRPr kumimoji="0" lang="en-GB" sz="12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Como cada grupo de público se beneficia do PSAT?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Partes interessadas no país: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São responsáveis por preencher a ferramenta de auto-avaliação e podem incluir: partes interessadas do governo (Director do Programa) e parceiros de implementação.</a:t>
          </a: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Membros de grupos técnico</a:t>
          </a:r>
          <a:r>
            <a:rPr kumimoji="0" lang="en-GB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</a:t>
          </a: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 trabalho (GTT):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Devem ser consultados para obter consenso sobre a pontuação e incluir membros que participam de reuniões do GTT para o(s) programa(s) de prevenção do HIV relevante(s).</a:t>
          </a: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Financiadores: </a:t>
          </a: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Devem revier as fontes de desempenho do país para informar as suas decisões de financiamento.</a:t>
          </a:r>
          <a:endParaRPr kumimoji="0" lang="en-GB" sz="12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4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pontuação geral é importante?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Esta ferramenta pretende ser uma avaliação qualitativa para que os líderes do CMM compreendam o desempenho relativo do programa nacional de CMM. A 'pontuação' ou o desempenho de um programa CMM para cada elemento é menos importante do que entender o desempenho de um programa em relação às melhores práticas e identificar onde um programa deve priorizar os esforços.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Quem deve completar as ferramentas?</a:t>
          </a:r>
          <a:endParaRPr kumimoji="0" lang="en-US" sz="12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 avaliação pode tomar a forma de exercícios em grupo pelo TWG para avaliar rapidamente como um programa está indo e entender onde investimentos futuros podem ser necessários, ou podem ser conduzidos por equipes ou indivíduos menores, retroalimentando os resultados para a liderança nacional. Os programas nacionais são incentivados a aproveitar a ferramenta para melhor atender às suas necessidades.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Com que frequência as ferramentas devem ser concluídas?</a:t>
          </a:r>
          <a:endParaRPr kumimoji="0" lang="en-US" sz="12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Esta avaliação pode assumir a forma de um 'check-in' regular para avaliar anualmente o desempenho do programa em relação às melhores práticas globais, pode fazer parte de uma análise da situação durante os processos de planejamento ou estratégia nacional ou ajudar a priorizar solicitações de financiamento.</a:t>
          </a: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endParaRPr kumimoji="0" lang="en-US" sz="12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Como os PSATs foram criados?</a:t>
          </a:r>
          <a:endParaRPr kumimoji="0" lang="en-US" sz="1200" b="1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285750" marR="0" lvl="0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Courier New" panose="02070309020205020404" pitchFamily="49" charset="0"/>
            <a:buChar char="o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Os PSATs foram desenvolvidos seguindo um processo iterativo que envolveu:</a:t>
          </a:r>
        </a:p>
        <a:p>
          <a:pPr marL="742950" marR="0" lvl="1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Wingdings" panose="05000000000000000000" pitchFamily="2" charset="2"/>
            <a:buChar char="ü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Uma extensa revisão da literatura para identificar orientações sobre as melhores práticas;</a:t>
          </a:r>
        </a:p>
        <a:p>
          <a:pPr marL="742950" marR="0" lvl="1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Wingdings" panose="05000000000000000000" pitchFamily="2" charset="2"/>
            <a:buChar char="ü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Conduzindo entrevistas com os principais informantes com especialistas em conteúdo;</a:t>
          </a:r>
        </a:p>
        <a:p>
          <a:pPr marL="742950" marR="0" lvl="1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Wingdings" panose="05000000000000000000" pitchFamily="2" charset="2"/>
            <a:buChar char="ü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Desenvolver e verificar um rascunho, circulando-o para especialistas em conteúdo;</a:t>
          </a:r>
        </a:p>
        <a:p>
          <a:pPr marL="742950" marR="0" lvl="1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Wingdings" panose="05000000000000000000" pitchFamily="2" charset="2"/>
            <a:buChar char="ü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Piloto de rascunhos de PSATs com países;</a:t>
          </a:r>
        </a:p>
        <a:p>
          <a:pPr marL="742950" marR="0" lvl="1" indent="-28575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16AA9A"/>
            </a:buClr>
            <a:buSzPct val="110000"/>
            <a:buFont typeface="Wingdings" panose="05000000000000000000" pitchFamily="2" charset="2"/>
            <a:buChar char="ü"/>
            <a:tabLst/>
            <a:defRPr/>
          </a:pPr>
          <a:r>
            <a:rPr kumimoji="0" lang="en-GB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Verificação final das ferramentas com especialistas em conteúdo.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45720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8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1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05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17352</xdr:colOff>
      <xdr:row>32</xdr:row>
      <xdr:rowOff>110352</xdr:rowOff>
    </xdr:from>
    <xdr:to>
      <xdr:col>21</xdr:col>
      <xdr:colOff>366493</xdr:colOff>
      <xdr:row>35</xdr:row>
      <xdr:rowOff>160663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E51BCE-F10E-4FA3-946E-611DF713568F}"/>
            </a:ext>
          </a:extLst>
        </xdr:cNvPr>
        <xdr:cNvSpPr/>
      </xdr:nvSpPr>
      <xdr:spPr>
        <a:xfrm>
          <a:off x="8681659" y="6881135"/>
          <a:ext cx="3998479" cy="635582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mais informações sobre a literatura que foi consultada para compilar este documento,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9071</xdr:colOff>
      <xdr:row>1</xdr:row>
      <xdr:rowOff>607785</xdr:rowOff>
    </xdr:from>
    <xdr:to>
      <xdr:col>22</xdr:col>
      <xdr:colOff>9071</xdr:colOff>
      <xdr:row>24</xdr:row>
      <xdr:rowOff>90034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CA5F7E9-0849-42CC-9A13-366C422DB6BE}"/>
            </a:ext>
          </a:extLst>
        </xdr:cNvPr>
        <xdr:cNvSpPr txBox="1"/>
      </xdr:nvSpPr>
      <xdr:spPr>
        <a:xfrm>
          <a:off x="190500" y="789214"/>
          <a:ext cx="13906500" cy="4371749"/>
        </a:xfrm>
        <a:prstGeom prst="rect">
          <a:avLst/>
        </a:prstGeom>
        <a:solidFill>
          <a:srgbClr val="FFFFFF"/>
        </a:solidFill>
        <a:ln w="38100"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Este PSAT é sobre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a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prevenção do HIV atravé do </a:t>
          </a: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Programa de Circuncisão </a:t>
          </a:r>
          <a:r>
            <a:rPr lang="en-ZA" sz="14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Médica</a:t>
          </a:r>
          <a:r>
            <a:rPr lang="en-ZA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M</a:t>
          </a: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asculina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. Os países devem implementar os seus programas de CMM em escala para atingir o limite de cobertura específico do país necessário para evitar novas infecções por HIV.</a:t>
          </a:r>
          <a:b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</a:br>
          <a:endParaRPr lang="en-ZA" sz="1400" b="0" i="0">
            <a:solidFill>
              <a:sysClr val="windowText" lastClr="000000"/>
            </a:solidFill>
            <a:effectLst/>
            <a:latin typeface="Arial" panose="020B0604020202020204" pitchFamily="34" charset="0"/>
          </a:endParaRP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Para quem é essa ferramenta?</a:t>
          </a: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Esta ferramenta foi desenvolvida para a programação de circuncisão </a:t>
          </a:r>
          <a:r>
            <a:rPr lang="en-ZA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médica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masculina voluntária, uma estratégia importante para a prevenção do HIV adquirido heterossexualmente por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homens em locais onde a prevalência de HIV transmitido por via heterossexual é alta. Embora qualquer homem negativo para HIV elegível deva ter permissão para acessar os serviços da VMM, os países devem priorizar a faixa etária de 15 a 34 anos de idade de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forma a ter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impacto epidemiológico imediato. Para alcançar todos os benefícios do CMM, os países devem calcular o seu limite de homens HIV negativos a serem circuncidados para reduzir a incidência do HIV. Para muitos homens, o acesso aos serviços de CMM pode ser um dos poucos contactos com os sistemas de saúde, portanto, os países devem aproveitar o programa para oferecer um pacote de serviços de saúde voltados para homens, especialmente para homens em risco substancial de exposição e marginalização ao HIV, incluindo meninos adolescentes e homens jovens, homens que fazem sexo com homens e mulheres e profissionais do sexo masculinos. Este PSAT também reconhece o impacto que as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pandemias como a COVID-19 têm nos sistemas e programas de saúde e faz considerações para que os países prestem serviços seguros de acordo com o "novo normal".</a:t>
          </a:r>
          <a:b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</a:br>
          <a:endParaRPr lang="en-ZA" sz="1400" b="0" i="0">
            <a:solidFill>
              <a:sysClr val="windowText" lastClr="000000"/>
            </a:solidFill>
            <a:effectLst/>
            <a:latin typeface="Arial" panose="020B0604020202020204" pitchFamily="34" charset="0"/>
          </a:endParaRP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Como a circuncisão masculina médica voluntária se encaixa no programa nacional de HIV</a:t>
          </a: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A circuncisão médica masculina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voluntária (VMM) é uma intervenção única, econômica e baseada em evidências para o controlo de epidemias generalizadas de HIV, que reduz o risco de transmissão heterossexual do HIV de mulheres para homens em 60%. Como tal, a VMM permanece importante ao lado de outras intervenções comportamentais e biomédicas eficazes de prevenção do HIV em ambientes de alta carga de HIV.</a:t>
          </a: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endParaRPr lang="en-ZA" sz="1400" b="1" i="0">
            <a:solidFill>
              <a:sysClr val="windowText" lastClr="000000"/>
            </a:solidFill>
            <a:effectLst/>
            <a:latin typeface="Arial Narrow" panose="020B0606020202030204" pitchFamily="34" charset="0"/>
          </a:endParaRP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1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Por que as siglas estão sendo usadas?</a:t>
          </a:r>
        </a:p>
        <a:p>
          <a:pPr marL="0" indent="0" algn="l" rtl="0">
            <a:spcBef>
              <a:spcPts val="0"/>
            </a:spcBef>
            <a:spcAft>
              <a:spcPts val="0"/>
            </a:spcAft>
          </a:pP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A sigla VMM</a:t>
          </a:r>
          <a:r>
            <a:rPr lang="en-ZA" sz="1400" b="0" i="0" baseline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 </a:t>
          </a:r>
          <a:r>
            <a:rPr lang="en-ZA" sz="1400" b="0" i="0">
              <a:solidFill>
                <a:sysClr val="windowText" lastClr="000000"/>
              </a:solidFill>
              <a:effectLst/>
              <a:latin typeface="Arial Narrow" panose="020B0606020202030204" pitchFamily="34" charset="0"/>
            </a:rPr>
            <a:t>será usada em alguns casos (onde o espaço é limitado) ao longo desta ferramenta para se referir à circuncisão médica masculina voluntária para fins de brevidade.</a:t>
          </a:r>
          <a:endParaRPr lang="en-GB" sz="900" b="0" i="1">
            <a:solidFill>
              <a:sysClr val="windowText" lastClr="000000"/>
            </a:solidFill>
            <a:latin typeface="Arial Narrow" panose="020B0606020202030204" pitchFamily="34" charset="0"/>
          </a:endParaRPr>
        </a:p>
        <a:p>
          <a:pPr lvl="8" algn="l"/>
          <a:endParaRPr lang="en-GB" sz="1000" b="0" i="0">
            <a:solidFill>
              <a:sysClr val="windowText" lastClr="000000"/>
            </a:solidFill>
            <a:latin typeface="Arial Narrow" panose="020B0606020202030204" pitchFamily="34" charset="0"/>
          </a:endParaRPr>
        </a:p>
        <a:p>
          <a:pPr lvl="1" algn="l"/>
          <a:endParaRPr lang="en-GB" sz="1050" b="1">
            <a:solidFill>
              <a:sysClr val="windowText" lastClr="000000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15</xdr:col>
      <xdr:colOff>550333</xdr:colOff>
      <xdr:row>22</xdr:row>
      <xdr:rowOff>138112</xdr:rowOff>
    </xdr:from>
    <xdr:to>
      <xdr:col>21</xdr:col>
      <xdr:colOff>361950</xdr:colOff>
      <xdr:row>27</xdr:row>
      <xdr:rowOff>143932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021D0B-6659-41A2-B6B3-B85BD9D63ECD}"/>
            </a:ext>
          </a:extLst>
        </xdr:cNvPr>
        <xdr:cNvSpPr/>
      </xdr:nvSpPr>
      <xdr:spPr>
        <a:xfrm>
          <a:off x="9973733" y="4947179"/>
          <a:ext cx="3774017" cy="937153"/>
        </a:xfrm>
        <a:prstGeom prst="rect">
          <a:avLst/>
        </a:prstGeom>
        <a:solidFill>
          <a:sysClr val="window" lastClr="FFFFFF"/>
        </a:solidFill>
        <a:ln w="28575">
          <a:solidFill>
            <a:schemeClr val="accent2"/>
          </a:solidFill>
          <a:prstDash val="dash"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400" b="0" i="0" u="none" strike="noStrike" kern="0" cap="none" spc="0" normalizeH="0" baseline="0" noProof="0">
              <a:ln>
                <a:noFill/>
              </a:ln>
              <a:solidFill>
                <a:schemeClr val="accent2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* Para obter mais informações sobre os objetivos específicos dos PSATs e sobre como cada um dos grupos de audiência pode usar ou se beneficiar dos PSATs, </a:t>
          </a:r>
          <a:r>
            <a:rPr kumimoji="0" lang="en-GB" sz="1400" b="1" i="0" u="none" strike="noStrike" kern="0" cap="none" spc="0" normalizeH="0" baseline="0" noProof="0">
              <a:ln>
                <a:noFill/>
              </a:ln>
              <a:solidFill>
                <a:schemeClr val="accent6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neste link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471946</xdr:colOff>
      <xdr:row>1</xdr:row>
      <xdr:rowOff>12914</xdr:rowOff>
    </xdr:from>
    <xdr:to>
      <xdr:col>4</xdr:col>
      <xdr:colOff>1440590</xdr:colOff>
      <xdr:row>3</xdr:row>
      <xdr:rowOff>156697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3346AB-C8C5-4952-9777-DA99E4151615}"/>
            </a:ext>
          </a:extLst>
        </xdr:cNvPr>
        <xdr:cNvSpPr/>
      </xdr:nvSpPr>
      <xdr:spPr>
        <a:xfrm>
          <a:off x="789446" y="213997"/>
          <a:ext cx="5085561" cy="1445533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4</xdr:col>
      <xdr:colOff>13008530</xdr:colOff>
      <xdr:row>1</xdr:row>
      <xdr:rowOff>116620</xdr:rowOff>
    </xdr:from>
    <xdr:to>
      <xdr:col>6</xdr:col>
      <xdr:colOff>50800</xdr:colOff>
      <xdr:row>2</xdr:row>
      <xdr:rowOff>87867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67623F4-BB59-468D-A5E9-0ED9BD8C6C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98438</xdr:colOff>
      <xdr:row>1</xdr:row>
      <xdr:rowOff>94680</xdr:rowOff>
    </xdr:from>
    <xdr:to>
      <xdr:col>9</xdr:col>
      <xdr:colOff>711200</xdr:colOff>
      <xdr:row>2</xdr:row>
      <xdr:rowOff>65927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2F3AA4D-4854-482F-9D13-11F8067B6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587375</xdr:colOff>
      <xdr:row>81</xdr:row>
      <xdr:rowOff>206377</xdr:rowOff>
    </xdr:from>
    <xdr:to>
      <xdr:col>10</xdr:col>
      <xdr:colOff>255695</xdr:colOff>
      <xdr:row>102</xdr:row>
      <xdr:rowOff>20638</xdr:rowOff>
    </xdr:to>
    <xdr:sp macro="" textlink="">
      <xdr:nvSpPr>
        <xdr:cNvPr id="10" name="Arrow: Up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4BD5E32-AA99-4593-8663-2695C6705EE8}"/>
            </a:ext>
          </a:extLst>
        </xdr:cNvPr>
        <xdr:cNvSpPr/>
      </xdr:nvSpPr>
      <xdr:spPr>
        <a:xfrm rot="5400000">
          <a:off x="23961779" y="22409098"/>
          <a:ext cx="4005261" cy="6208820"/>
        </a:xfrm>
        <a:prstGeom prst="upArrow">
          <a:avLst/>
        </a:prstGeom>
        <a:gradFill rotWithShape="1">
          <a:gsLst>
            <a:gs pos="0">
              <a:srgbClr val="F16A74">
                <a:satMod val="103000"/>
                <a:lumMod val="102000"/>
                <a:tint val="94000"/>
              </a:srgbClr>
            </a:gs>
            <a:gs pos="50000">
              <a:srgbClr val="F16A74">
                <a:satMod val="110000"/>
                <a:lumMod val="100000"/>
                <a:shade val="100000"/>
              </a:srgbClr>
            </a:gs>
            <a:gs pos="100000">
              <a:srgbClr val="F16A74">
                <a:lumMod val="99000"/>
                <a:satMod val="120000"/>
                <a:shade val="78000"/>
              </a:srgb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Obrigado por concluir esta secção, </a:t>
          </a: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Gestão do Programa Programme Management)</a:t>
          </a:r>
          <a:r>
            <a:rPr kumimoji="0" lang="en-GB" sz="20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, para avançar para </a:t>
          </a: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Implementação do Programa (programme Implemmentation), </a:t>
          </a:r>
          <a:r>
            <a:rPr kumimoji="0" lang="en-GB" sz="2400" b="1" i="0" u="none" strike="noStrike" kern="0" cap="none" spc="0" normalizeH="0" baseline="0" noProof="0">
              <a:ln>
                <a:noFill/>
              </a:ln>
              <a:solidFill>
                <a:srgbClr val="16AA9A">
                  <a:lumMod val="60000"/>
                  <a:lumOff val="40000"/>
                </a:srgbClr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aqui</a:t>
          </a:r>
          <a:endParaRPr kumimoji="0" lang="en-GB" sz="20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1349375</xdr:colOff>
      <xdr:row>169</xdr:row>
      <xdr:rowOff>238126</xdr:rowOff>
    </xdr:from>
    <xdr:to>
      <xdr:col>10</xdr:col>
      <xdr:colOff>1050822</xdr:colOff>
      <xdr:row>183</xdr:row>
      <xdr:rowOff>174626</xdr:rowOff>
    </xdr:to>
    <xdr:sp macro="" textlink="">
      <xdr:nvSpPr>
        <xdr:cNvPr id="2" name="Arrow: 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3019C8-769D-4474-8E40-AC2814B22422}"/>
            </a:ext>
          </a:extLst>
        </xdr:cNvPr>
        <xdr:cNvSpPr/>
      </xdr:nvSpPr>
      <xdr:spPr>
        <a:xfrm rot="5400000">
          <a:off x="21043849" y="51584277"/>
          <a:ext cx="2794000" cy="6654697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Agradecemos por completar esta secção</a:t>
          </a:r>
          <a:r>
            <a:rPr kumimoji="0" lang="en-GB" sz="1800" b="1" i="0" u="none" strike="noStrike" kern="0" cap="none" spc="0" normalizeH="0" baseline="0" noProof="0">
              <a:ln>
                <a:noFill/>
              </a:ln>
              <a:solidFill>
                <a:schemeClr val="accent6">
                  <a:lumMod val="60000"/>
                  <a:lumOff val="40000"/>
                </a:schemeClr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, por favor clique AQUI </a:t>
          </a:r>
          <a:r>
            <a:rPr kumimoji="0" lang="en-GB" sz="18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para ir agora para os Resultados do Programa - o último domínio desta ferramenta de autoavaliação de prevenção</a:t>
          </a:r>
          <a:endParaRPr kumimoji="0" lang="en-GB" sz="1800" b="1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4</xdr:col>
      <xdr:colOff>378197</xdr:colOff>
      <xdr:row>1</xdr:row>
      <xdr:rowOff>1435308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778D33-4ED4-4966-9A77-3A0002148C98}"/>
            </a:ext>
          </a:extLst>
        </xdr:cNvPr>
        <xdr:cNvSpPr/>
      </xdr:nvSpPr>
      <xdr:spPr>
        <a:xfrm>
          <a:off x="908050" y="196850"/>
          <a:ext cx="3959597" cy="1435308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8</xdr:col>
      <xdr:colOff>308192</xdr:colOff>
      <xdr:row>1</xdr:row>
      <xdr:rowOff>202389</xdr:rowOff>
    </xdr:from>
    <xdr:to>
      <xdr:col>10</xdr:col>
      <xdr:colOff>768265</xdr:colOff>
      <xdr:row>1</xdr:row>
      <xdr:rowOff>1266315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23C22C-D341-4675-B8C0-05FD4B6A4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11117387</xdr:colOff>
      <xdr:row>1</xdr:row>
      <xdr:rowOff>214923</xdr:rowOff>
    </xdr:from>
    <xdr:to>
      <xdr:col>7</xdr:col>
      <xdr:colOff>1641234</xdr:colOff>
      <xdr:row>1</xdr:row>
      <xdr:rowOff>1282707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BD4D9BC-A0EE-48F9-BA7C-48169602DB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11916383</xdr:colOff>
      <xdr:row>13</xdr:row>
      <xdr:rowOff>108089</xdr:rowOff>
    </xdr:from>
    <xdr:to>
      <xdr:col>8</xdr:col>
      <xdr:colOff>1506504</xdr:colOff>
      <xdr:row>24</xdr:row>
      <xdr:rowOff>189152</xdr:rowOff>
    </xdr:to>
    <xdr:sp macro="" textlink="">
      <xdr:nvSpPr>
        <xdr:cNvPr id="2" name="Arrow: Up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1A34A3-B88E-4F8F-B869-90C1B7F1F460}"/>
            </a:ext>
          </a:extLst>
        </xdr:cNvPr>
        <xdr:cNvSpPr/>
      </xdr:nvSpPr>
      <xdr:spPr>
        <a:xfrm rot="5400000">
          <a:off x="17871232" y="6272283"/>
          <a:ext cx="2310318" cy="5762355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Você terminou!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200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Obrigado por completar o PSAT. Para ver um resumo de suas pontuações, </a:t>
          </a:r>
          <a:r>
            <a:rPr kumimoji="0" lang="en-GB" sz="2000" b="1" i="0" u="none" strike="noStrike" kern="0" cap="none" spc="0" normalizeH="0" baseline="0" noProof="0">
              <a:ln>
                <a:noFill/>
              </a:ln>
              <a:solidFill>
                <a:schemeClr val="accent6">
                  <a:lumMod val="60000"/>
                  <a:lumOff val="40000"/>
                </a:schemeClr>
              </a:solidFill>
              <a:effectLst/>
              <a:uLnTx/>
              <a:uFillTx/>
              <a:latin typeface="Arial Narrow" panose="020B0606020202030204" pitchFamily="34" charset="0"/>
              <a:ea typeface="+mn-ea"/>
              <a:cs typeface="+mn-cs"/>
            </a:rPr>
            <a:t>clique aqui</a:t>
          </a:r>
        </a:p>
      </xdr:txBody>
    </xdr:sp>
    <xdr:clientData/>
  </xdr:twoCellAnchor>
  <xdr:twoCellAnchor>
    <xdr:from>
      <xdr:col>1</xdr:col>
      <xdr:colOff>240632</xdr:colOff>
      <xdr:row>0</xdr:row>
      <xdr:rowOff>187158</xdr:rowOff>
    </xdr:from>
    <xdr:to>
      <xdr:col>4</xdr:col>
      <xdr:colOff>215254</xdr:colOff>
      <xdr:row>3</xdr:row>
      <xdr:rowOff>245519</xdr:rowOff>
    </xdr:to>
    <xdr:sp macro="" textlink="">
      <xdr:nvSpPr>
        <xdr:cNvPr id="3" name="Arrow: Left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5F0F43-2AC8-4BA2-A8EA-4D1BECD97715}"/>
            </a:ext>
          </a:extLst>
        </xdr:cNvPr>
        <xdr:cNvSpPr/>
      </xdr:nvSpPr>
      <xdr:spPr>
        <a:xfrm>
          <a:off x="621632" y="187158"/>
          <a:ext cx="3816372" cy="1588711"/>
        </a:xfrm>
        <a:prstGeom prst="leftArrow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Por favor, clique aqui para ir para a folha de navegação.</a:t>
          </a:r>
        </a:p>
      </xdr:txBody>
    </xdr:sp>
    <xdr:clientData/>
  </xdr:twoCellAnchor>
  <xdr:twoCellAnchor>
    <xdr:from>
      <xdr:col>4</xdr:col>
      <xdr:colOff>11286208</xdr:colOff>
      <xdr:row>1</xdr:row>
      <xdr:rowOff>147053</xdr:rowOff>
    </xdr:from>
    <xdr:to>
      <xdr:col>7</xdr:col>
      <xdr:colOff>837902</xdr:colOff>
      <xdr:row>2</xdr:row>
      <xdr:rowOff>74663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90CDFEC-954D-472C-ABB2-6A026381A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1282390</xdr:colOff>
      <xdr:row>1</xdr:row>
      <xdr:rowOff>167268</xdr:rowOff>
    </xdr:from>
    <xdr:to>
      <xdr:col>10</xdr:col>
      <xdr:colOff>1186570</xdr:colOff>
      <xdr:row>2</xdr:row>
      <xdr:rowOff>97487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7E41DB0-3273-4AFD-92EF-BC01FF4EEF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1964400</xdr:colOff>
      <xdr:row>1</xdr:row>
      <xdr:rowOff>111098</xdr:rowOff>
    </xdr:from>
    <xdr:to>
      <xdr:col>4</xdr:col>
      <xdr:colOff>2612400</xdr:colOff>
      <xdr:row>1</xdr:row>
      <xdr:rowOff>749493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DFADAC9-7981-4EDD-B787-A5D6E74E9FBF}"/>
            </a:ext>
          </a:extLst>
        </xdr:cNvPr>
        <xdr:cNvSpPr/>
      </xdr:nvSpPr>
      <xdr:spPr>
        <a:xfrm>
          <a:off x="10108275" y="111098"/>
          <a:ext cx="648000" cy="638395"/>
        </a:xfrm>
        <a:prstGeom prst="rect">
          <a:avLst/>
        </a:prstGeom>
        <a:solidFill>
          <a:srgbClr val="E31837"/>
        </a:solidFill>
        <a:ln w="9525" cmpd="sng">
          <a:solidFill>
            <a:schemeClr val="accent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GB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2733321</xdr:colOff>
      <xdr:row>1</xdr:row>
      <xdr:rowOff>111098</xdr:rowOff>
    </xdr:from>
    <xdr:to>
      <xdr:col>4</xdr:col>
      <xdr:colOff>3380041</xdr:colOff>
      <xdr:row>1</xdr:row>
      <xdr:rowOff>749493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EB8AFDD-0589-4F93-B8A1-EBBD3B96E080}"/>
            </a:ext>
          </a:extLst>
        </xdr:cNvPr>
        <xdr:cNvSpPr/>
      </xdr:nvSpPr>
      <xdr:spPr>
        <a:xfrm>
          <a:off x="12104456" y="111098"/>
          <a:ext cx="646720" cy="638395"/>
        </a:xfrm>
        <a:prstGeom prst="rect">
          <a:avLst/>
        </a:prstGeom>
        <a:solidFill>
          <a:srgbClr val="F04B1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3500962</xdr:colOff>
      <xdr:row>1</xdr:row>
      <xdr:rowOff>111098</xdr:rowOff>
    </xdr:from>
    <xdr:to>
      <xdr:col>4</xdr:col>
      <xdr:colOff>4148962</xdr:colOff>
      <xdr:row>1</xdr:row>
      <xdr:rowOff>749493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A41DBCCD-EE96-4053-BD2D-FCCC2F8B5BEB}"/>
            </a:ext>
          </a:extLst>
        </xdr:cNvPr>
        <xdr:cNvSpPr/>
      </xdr:nvSpPr>
      <xdr:spPr>
        <a:xfrm>
          <a:off x="12872097" y="111098"/>
          <a:ext cx="648000" cy="638395"/>
        </a:xfrm>
        <a:prstGeom prst="rect">
          <a:avLst/>
        </a:prstGeom>
        <a:solidFill>
          <a:srgbClr val="FEEA00"/>
        </a:solidFill>
        <a:ln w="9525" cmpd="sng">
          <a:solidFill>
            <a:srgbClr val="FEEA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4269883</xdr:colOff>
      <xdr:row>1</xdr:row>
      <xdr:rowOff>111098</xdr:rowOff>
    </xdr:from>
    <xdr:to>
      <xdr:col>4</xdr:col>
      <xdr:colOff>4917883</xdr:colOff>
      <xdr:row>1</xdr:row>
      <xdr:rowOff>749493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AEDF13E-2C00-417E-B24C-030C8CF59E69}"/>
            </a:ext>
          </a:extLst>
        </xdr:cNvPr>
        <xdr:cNvSpPr/>
      </xdr:nvSpPr>
      <xdr:spPr>
        <a:xfrm>
          <a:off x="13641018" y="111098"/>
          <a:ext cx="648000" cy="638395"/>
        </a:xfrm>
        <a:prstGeom prst="rect">
          <a:avLst/>
        </a:prstGeom>
        <a:solidFill>
          <a:srgbClr val="86C440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5038805</xdr:colOff>
      <xdr:row>1</xdr:row>
      <xdr:rowOff>111098</xdr:rowOff>
    </xdr:from>
    <xdr:to>
      <xdr:col>5</xdr:col>
      <xdr:colOff>198940</xdr:colOff>
      <xdr:row>1</xdr:row>
      <xdr:rowOff>749493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28DCBB6B-E651-4872-A766-4143CB4E9CA3}"/>
            </a:ext>
          </a:extLst>
        </xdr:cNvPr>
        <xdr:cNvSpPr/>
      </xdr:nvSpPr>
      <xdr:spPr>
        <a:xfrm>
          <a:off x="14409940" y="111098"/>
          <a:ext cx="648000" cy="638395"/>
        </a:xfrm>
        <a:prstGeom prst="rect">
          <a:avLst/>
        </a:prstGeom>
        <a:solidFill>
          <a:srgbClr val="40AE48"/>
        </a:solidFill>
        <a:ln w="9525" cmpd="sng"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14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29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445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592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5740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2888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036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184" algn="l" rtl="0" latinLnBrk="0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  <a:extLst/>
        </a:lstStyle>
        <a:p>
          <a:pPr algn="ctr"/>
          <a:endParaRPr lang="en-ZA" sz="4800" b="1">
            <a:solidFill>
              <a:schemeClr val="bg1"/>
            </a:solidFill>
            <a:latin typeface="Arial Narrow" panose="020B0606020202030204" pitchFamily="34" charset="0"/>
          </a:endParaRPr>
        </a:p>
      </xdr:txBody>
    </xdr:sp>
    <xdr:clientData/>
  </xdr:twoCellAnchor>
  <xdr:twoCellAnchor>
    <xdr:from>
      <xdr:col>4</xdr:col>
      <xdr:colOff>952500</xdr:colOff>
      <xdr:row>50</xdr:row>
      <xdr:rowOff>47626</xdr:rowOff>
    </xdr:from>
    <xdr:to>
      <xdr:col>4</xdr:col>
      <xdr:colOff>4712085</xdr:colOff>
      <xdr:row>67</xdr:row>
      <xdr:rowOff>29955</xdr:rowOff>
    </xdr:to>
    <xdr:sp macro="" textlink="">
      <xdr:nvSpPr>
        <xdr:cNvPr id="11" name="Arrow: Up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444668-F6B4-4769-89C9-A5047A9D197B}"/>
            </a:ext>
          </a:extLst>
        </xdr:cNvPr>
        <xdr:cNvSpPr/>
      </xdr:nvSpPr>
      <xdr:spPr>
        <a:xfrm rot="5400000">
          <a:off x="10484941" y="9454060"/>
          <a:ext cx="2696954" cy="3759585"/>
        </a:xfrm>
        <a:prstGeom prst="upArrow">
          <a:avLst/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PT" sz="1800">
              <a:latin typeface="Arial Narrow" panose="020B0606020202030204" pitchFamily="34" charset="0"/>
            </a:rPr>
            <a:t>Para refletir sobre este exercício, complete os Próximos passos </a:t>
          </a:r>
          <a:r>
            <a:rPr lang="pt-PT" sz="1800" b="1">
              <a:solidFill>
                <a:schemeClr val="accent6"/>
              </a:solidFill>
              <a:latin typeface="Arial Narrow" panose="020B0606020202030204" pitchFamily="34" charset="0"/>
            </a:rPr>
            <a:t>clicando aqui</a:t>
          </a:r>
          <a:endParaRPr kumimoji="0" lang="en-GB" sz="1800" b="1" i="0" u="none" strike="noStrike" kern="0" cap="none" spc="0" normalizeH="0" baseline="0" noProof="0">
            <a:ln>
              <a:noFill/>
            </a:ln>
            <a:solidFill>
              <a:schemeClr val="accent6"/>
            </a:solidFill>
            <a:effectLst/>
            <a:uLnTx/>
            <a:uFillTx/>
            <a:latin typeface="Arial Narrow" panose="020B0606020202030204" pitchFamily="34" charset="0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USAID">
      <a:dk1>
        <a:srgbClr val="000000"/>
      </a:dk1>
      <a:lt1>
        <a:sysClr val="window" lastClr="FFFFFF"/>
      </a:lt1>
      <a:dk2>
        <a:srgbClr val="808285"/>
      </a:dk2>
      <a:lt2>
        <a:srgbClr val="B7AEA8"/>
      </a:lt2>
      <a:accent1>
        <a:srgbClr val="E31837"/>
      </a:accent1>
      <a:accent2>
        <a:srgbClr val="F16A74"/>
      </a:accent2>
      <a:accent3>
        <a:srgbClr val="FAC0B3"/>
      </a:accent3>
      <a:accent4>
        <a:srgbClr val="F47D55"/>
      </a:accent4>
      <a:accent5>
        <a:srgbClr val="6EC9BF"/>
      </a:accent5>
      <a:accent6>
        <a:srgbClr val="16AA9A"/>
      </a:accent6>
      <a:hlink>
        <a:srgbClr val="B8E2DE"/>
      </a:hlink>
      <a:folHlink>
        <a:srgbClr val="60CDF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2955C-9A14-4ADA-89AB-8DD61DCB4190}">
  <sheetPr codeName="Sheet3"/>
  <dimension ref="A1:F46"/>
  <sheetViews>
    <sheetView workbookViewId="0"/>
  </sheetViews>
  <sheetFormatPr defaultRowHeight="14.5" x14ac:dyDescent="0.35"/>
  <cols>
    <col min="1" max="1" width="17.81640625" bestFit="1" customWidth="1"/>
    <col min="2" max="2" width="25.453125" customWidth="1"/>
    <col min="3" max="3" width="10" bestFit="1" customWidth="1"/>
    <col min="4" max="4" width="106.453125" style="1" bestFit="1" customWidth="1"/>
    <col min="5" max="5" width="127.54296875" style="40" customWidth="1"/>
    <col min="6" max="6" width="107.54296875" bestFit="1" customWidth="1"/>
  </cols>
  <sheetData>
    <row r="1" spans="1:6" x14ac:dyDescent="0.35">
      <c r="D1" s="254"/>
      <c r="E1" s="254"/>
      <c r="F1" s="254"/>
    </row>
    <row r="2" spans="1:6" x14ac:dyDescent="0.35">
      <c r="D2" s="254"/>
      <c r="E2" s="254"/>
      <c r="F2" s="254"/>
    </row>
    <row r="3" spans="1:6" ht="20" x14ac:dyDescent="0.35">
      <c r="A3" s="3" t="s">
        <v>55</v>
      </c>
      <c r="B3" s="3" t="s">
        <v>68</v>
      </c>
      <c r="C3" s="3" t="e">
        <f>#REF!</f>
        <v>#REF!</v>
      </c>
      <c r="D3" s="3" t="e">
        <f>#REF!</f>
        <v>#REF!</v>
      </c>
      <c r="E3" s="3" t="s">
        <v>0</v>
      </c>
      <c r="F3" s="3" t="s">
        <v>97</v>
      </c>
    </row>
    <row r="4" spans="1:6" ht="15" customHeight="1" x14ac:dyDescent="0.35">
      <c r="A4" s="259" t="s">
        <v>11</v>
      </c>
      <c r="B4" s="255" t="s">
        <v>7</v>
      </c>
      <c r="C4" s="4" t="s">
        <v>15</v>
      </c>
      <c r="D4" s="5" t="s">
        <v>1</v>
      </c>
      <c r="E4" s="49" t="s">
        <v>114</v>
      </c>
      <c r="F4" s="25"/>
    </row>
    <row r="5" spans="1:6" ht="29" x14ac:dyDescent="0.35">
      <c r="A5" s="260"/>
      <c r="B5" s="255"/>
      <c r="C5" s="4" t="s">
        <v>16</v>
      </c>
      <c r="D5" s="5" t="s">
        <v>83</v>
      </c>
      <c r="E5" s="49" t="s">
        <v>115</v>
      </c>
      <c r="F5" s="25"/>
    </row>
    <row r="6" spans="1:6" ht="29" x14ac:dyDescent="0.35">
      <c r="A6" s="260"/>
      <c r="B6" s="255"/>
      <c r="C6" s="4" t="s">
        <v>17</v>
      </c>
      <c r="D6" s="5" t="s">
        <v>5</v>
      </c>
      <c r="E6" s="49" t="s">
        <v>116</v>
      </c>
      <c r="F6" s="25"/>
    </row>
    <row r="7" spans="1:6" ht="29" x14ac:dyDescent="0.35">
      <c r="A7" s="260"/>
      <c r="B7" s="256" t="s">
        <v>13</v>
      </c>
      <c r="C7" s="6" t="s">
        <v>18</v>
      </c>
      <c r="D7" s="41" t="s">
        <v>6</v>
      </c>
      <c r="E7" s="46" t="s">
        <v>117</v>
      </c>
      <c r="F7" s="2"/>
    </row>
    <row r="8" spans="1:6" ht="29" x14ac:dyDescent="0.35">
      <c r="A8" s="260"/>
      <c r="B8" s="256"/>
      <c r="C8" s="6" t="s">
        <v>19</v>
      </c>
      <c r="D8" s="7" t="s">
        <v>2</v>
      </c>
      <c r="E8" s="46" t="s">
        <v>118</v>
      </c>
      <c r="F8" s="2"/>
    </row>
    <row r="9" spans="1:6" ht="29" x14ac:dyDescent="0.35">
      <c r="A9" s="260"/>
      <c r="B9" s="256"/>
      <c r="C9" s="6" t="s">
        <v>20</v>
      </c>
      <c r="D9" s="7" t="s">
        <v>45</v>
      </c>
      <c r="E9" s="46" t="s">
        <v>113</v>
      </c>
      <c r="F9" s="2"/>
    </row>
    <row r="10" spans="1:6" x14ac:dyDescent="0.35">
      <c r="A10" s="260"/>
      <c r="B10" s="256"/>
      <c r="C10" s="6" t="s">
        <v>21</v>
      </c>
      <c r="D10" s="7" t="s">
        <v>4</v>
      </c>
      <c r="E10" s="41" t="s">
        <v>60</v>
      </c>
      <c r="F10" s="2"/>
    </row>
    <row r="11" spans="1:6" ht="29" x14ac:dyDescent="0.35">
      <c r="A11" s="260"/>
      <c r="B11" s="257" t="s">
        <v>8</v>
      </c>
      <c r="C11" s="8" t="s">
        <v>22</v>
      </c>
      <c r="D11" s="9" t="s">
        <v>3</v>
      </c>
      <c r="E11" s="24" t="s">
        <v>84</v>
      </c>
      <c r="F11" s="24"/>
    </row>
    <row r="12" spans="1:6" x14ac:dyDescent="0.35">
      <c r="A12" s="260"/>
      <c r="B12" s="258"/>
      <c r="C12" s="8" t="s">
        <v>23</v>
      </c>
      <c r="D12" s="42" t="s">
        <v>119</v>
      </c>
      <c r="E12" s="24" t="s">
        <v>59</v>
      </c>
      <c r="F12" s="24"/>
    </row>
    <row r="13" spans="1:6" ht="43.5" x14ac:dyDescent="0.35">
      <c r="A13" s="260"/>
      <c r="B13" s="50" t="s">
        <v>9</v>
      </c>
      <c r="C13" s="10" t="s">
        <v>24</v>
      </c>
      <c r="D13" s="11" t="s">
        <v>112</v>
      </c>
      <c r="E13" s="26" t="s">
        <v>85</v>
      </c>
      <c r="F13" s="26"/>
    </row>
    <row r="14" spans="1:6" ht="15" customHeight="1" x14ac:dyDescent="0.35">
      <c r="A14" s="237" t="s">
        <v>14</v>
      </c>
      <c r="B14" s="251" t="s">
        <v>71</v>
      </c>
      <c r="C14" s="45" t="s">
        <v>48</v>
      </c>
      <c r="D14" s="44" t="s">
        <v>105</v>
      </c>
      <c r="E14" s="44"/>
      <c r="F14" s="44"/>
    </row>
    <row r="15" spans="1:6" x14ac:dyDescent="0.35">
      <c r="A15" s="238"/>
      <c r="B15" s="252"/>
      <c r="C15" s="45" t="s">
        <v>49</v>
      </c>
      <c r="D15" s="44" t="s">
        <v>69</v>
      </c>
      <c r="E15" s="44"/>
      <c r="F15" s="44"/>
    </row>
    <row r="16" spans="1:6" x14ac:dyDescent="0.35">
      <c r="A16" s="238"/>
      <c r="B16" s="253"/>
      <c r="C16" s="45" t="s">
        <v>50</v>
      </c>
      <c r="D16" s="44" t="s">
        <v>70</v>
      </c>
      <c r="E16" s="44"/>
      <c r="F16" s="44"/>
    </row>
    <row r="17" spans="1:6" x14ac:dyDescent="0.35">
      <c r="A17" s="238"/>
      <c r="B17" s="240" t="s">
        <v>51</v>
      </c>
      <c r="C17" s="12" t="s">
        <v>25</v>
      </c>
      <c r="D17" s="13" t="s">
        <v>108</v>
      </c>
      <c r="E17" s="27" t="s">
        <v>59</v>
      </c>
      <c r="F17" s="27"/>
    </row>
    <row r="18" spans="1:6" x14ac:dyDescent="0.35">
      <c r="A18" s="238"/>
      <c r="B18" s="241"/>
      <c r="C18" s="12" t="s">
        <v>26</v>
      </c>
      <c r="D18" s="13" t="s">
        <v>109</v>
      </c>
      <c r="E18" s="28"/>
      <c r="F18" s="28"/>
    </row>
    <row r="19" spans="1:6" x14ac:dyDescent="0.35">
      <c r="A19" s="238"/>
      <c r="B19" s="241"/>
      <c r="C19" s="12" t="s">
        <v>27</v>
      </c>
      <c r="D19" s="13" t="s">
        <v>110</v>
      </c>
      <c r="E19" s="28"/>
      <c r="F19" s="28"/>
    </row>
    <row r="20" spans="1:6" x14ac:dyDescent="0.35">
      <c r="A20" s="238"/>
      <c r="B20" s="241"/>
      <c r="C20" s="12" t="s">
        <v>28</v>
      </c>
      <c r="D20" s="13" t="s">
        <v>58</v>
      </c>
      <c r="E20" s="27" t="s">
        <v>101</v>
      </c>
      <c r="F20" s="27"/>
    </row>
    <row r="21" spans="1:6" x14ac:dyDescent="0.35">
      <c r="A21" s="238"/>
      <c r="B21" s="241"/>
      <c r="C21" s="12" t="s">
        <v>29</v>
      </c>
      <c r="D21" s="13" t="s">
        <v>12</v>
      </c>
      <c r="E21" s="28"/>
      <c r="F21" s="28"/>
    </row>
    <row r="22" spans="1:6" ht="15" customHeight="1" x14ac:dyDescent="0.35">
      <c r="A22" s="238"/>
      <c r="B22" s="242" t="s">
        <v>72</v>
      </c>
      <c r="C22" s="14" t="s">
        <v>30</v>
      </c>
      <c r="D22" s="15" t="s">
        <v>61</v>
      </c>
      <c r="E22" s="29" t="s">
        <v>59</v>
      </c>
      <c r="F22" s="29"/>
    </row>
    <row r="23" spans="1:6" x14ac:dyDescent="0.35">
      <c r="A23" s="238"/>
      <c r="B23" s="243"/>
      <c r="C23" s="14" t="s">
        <v>31</v>
      </c>
      <c r="D23" s="43" t="s">
        <v>87</v>
      </c>
      <c r="E23" s="29" t="s">
        <v>100</v>
      </c>
      <c r="F23" s="29"/>
    </row>
    <row r="24" spans="1:6" x14ac:dyDescent="0.35">
      <c r="A24" s="238"/>
      <c r="B24" s="243"/>
      <c r="C24" s="14" t="s">
        <v>32</v>
      </c>
      <c r="D24" s="15" t="s">
        <v>56</v>
      </c>
      <c r="E24" s="29" t="s">
        <v>59</v>
      </c>
      <c r="F24" s="29"/>
    </row>
    <row r="25" spans="1:6" x14ac:dyDescent="0.35">
      <c r="A25" s="238"/>
      <c r="B25" s="243"/>
      <c r="C25" s="14" t="s">
        <v>33</v>
      </c>
      <c r="D25" s="15" t="s">
        <v>57</v>
      </c>
      <c r="E25" s="29" t="s">
        <v>59</v>
      </c>
      <c r="F25" s="29"/>
    </row>
    <row r="26" spans="1:6" ht="14.25" customHeight="1" x14ac:dyDescent="0.35">
      <c r="A26" s="238"/>
      <c r="B26" s="243"/>
      <c r="C26" s="14" t="s">
        <v>34</v>
      </c>
      <c r="D26" s="15" t="s">
        <v>111</v>
      </c>
      <c r="E26" s="29" t="s">
        <v>59</v>
      </c>
      <c r="F26" s="29"/>
    </row>
    <row r="27" spans="1:6" x14ac:dyDescent="0.35">
      <c r="A27" s="238"/>
      <c r="B27" s="244"/>
      <c r="C27" s="14" t="s">
        <v>73</v>
      </c>
      <c r="D27" s="15" t="s">
        <v>64</v>
      </c>
      <c r="E27" s="30"/>
      <c r="F27" s="30"/>
    </row>
    <row r="28" spans="1:6" x14ac:dyDescent="0.35">
      <c r="A28" s="238"/>
      <c r="B28" s="245" t="s">
        <v>74</v>
      </c>
      <c r="C28" s="16" t="s">
        <v>35</v>
      </c>
      <c r="D28" s="17" t="s">
        <v>88</v>
      </c>
      <c r="E28" s="32"/>
      <c r="F28" s="32"/>
    </row>
    <row r="29" spans="1:6" x14ac:dyDescent="0.35">
      <c r="A29" s="238"/>
      <c r="B29" s="246"/>
      <c r="C29" s="16" t="s">
        <v>36</v>
      </c>
      <c r="D29" s="17" t="s">
        <v>89</v>
      </c>
      <c r="E29" s="32"/>
      <c r="F29" s="32"/>
    </row>
    <row r="30" spans="1:6" ht="29" x14ac:dyDescent="0.35">
      <c r="A30" s="238"/>
      <c r="B30" s="246"/>
      <c r="C30" s="16" t="s">
        <v>37</v>
      </c>
      <c r="D30" s="17" t="s">
        <v>90</v>
      </c>
      <c r="E30" s="31" t="s">
        <v>117</v>
      </c>
      <c r="F30" s="31"/>
    </row>
    <row r="31" spans="1:6" x14ac:dyDescent="0.35">
      <c r="A31" s="238"/>
      <c r="B31" s="249" t="s">
        <v>75</v>
      </c>
      <c r="C31" s="18" t="s">
        <v>38</v>
      </c>
      <c r="D31" s="19" t="s">
        <v>86</v>
      </c>
      <c r="E31" s="19"/>
      <c r="F31" s="19"/>
    </row>
    <row r="32" spans="1:6" ht="15" customHeight="1" x14ac:dyDescent="0.35">
      <c r="A32" s="238"/>
      <c r="B32" s="249"/>
      <c r="C32" s="18" t="s">
        <v>52</v>
      </c>
      <c r="D32" s="19" t="s">
        <v>91</v>
      </c>
      <c r="E32" s="34"/>
      <c r="F32" s="34"/>
    </row>
    <row r="33" spans="1:6" x14ac:dyDescent="0.35">
      <c r="A33" s="238"/>
      <c r="B33" s="249"/>
      <c r="C33" s="18" t="s">
        <v>53</v>
      </c>
      <c r="D33" s="19" t="s">
        <v>62</v>
      </c>
      <c r="E33" s="33" t="s">
        <v>99</v>
      </c>
      <c r="F33" s="33"/>
    </row>
    <row r="34" spans="1:6" ht="29" x14ac:dyDescent="0.35">
      <c r="A34" s="238"/>
      <c r="B34" s="249"/>
      <c r="C34" s="18" t="s">
        <v>63</v>
      </c>
      <c r="D34" s="19" t="s">
        <v>106</v>
      </c>
      <c r="E34" s="33" t="s">
        <v>117</v>
      </c>
      <c r="F34" s="34"/>
    </row>
    <row r="35" spans="1:6" x14ac:dyDescent="0.35">
      <c r="A35" s="238"/>
      <c r="B35" s="250"/>
      <c r="C35" s="18" t="s">
        <v>107</v>
      </c>
      <c r="D35" s="19" t="s">
        <v>66</v>
      </c>
      <c r="E35" s="34"/>
      <c r="F35" s="34"/>
    </row>
    <row r="36" spans="1:6" x14ac:dyDescent="0.35">
      <c r="A36" s="238"/>
      <c r="B36" s="247" t="s">
        <v>76</v>
      </c>
      <c r="C36" s="20" t="s">
        <v>39</v>
      </c>
      <c r="D36" s="21" t="s">
        <v>46</v>
      </c>
      <c r="E36" s="36"/>
      <c r="F36" s="36"/>
    </row>
    <row r="37" spans="1:6" x14ac:dyDescent="0.35">
      <c r="A37" s="238"/>
      <c r="B37" s="248"/>
      <c r="C37" s="20" t="s">
        <v>40</v>
      </c>
      <c r="D37" s="21" t="s">
        <v>47</v>
      </c>
      <c r="E37" s="35" t="s">
        <v>99</v>
      </c>
      <c r="F37" s="35"/>
    </row>
    <row r="38" spans="1:6" x14ac:dyDescent="0.35">
      <c r="A38" s="239"/>
      <c r="B38" s="248"/>
      <c r="C38" s="20" t="s">
        <v>41</v>
      </c>
      <c r="D38" s="21" t="s">
        <v>67</v>
      </c>
      <c r="E38" s="35" t="s">
        <v>99</v>
      </c>
      <c r="F38" s="35"/>
    </row>
    <row r="39" spans="1:6" ht="15" customHeight="1" x14ac:dyDescent="0.35">
      <c r="A39" s="234" t="s">
        <v>10</v>
      </c>
      <c r="B39" s="235" t="s">
        <v>77</v>
      </c>
      <c r="C39" s="47" t="s">
        <v>42</v>
      </c>
      <c r="D39" s="22" t="s">
        <v>92</v>
      </c>
      <c r="E39" s="37" t="s">
        <v>94</v>
      </c>
      <c r="F39" s="37"/>
    </row>
    <row r="40" spans="1:6" ht="15" customHeight="1" x14ac:dyDescent="0.35">
      <c r="A40" s="234"/>
      <c r="B40" s="235"/>
      <c r="C40" s="47" t="s">
        <v>43</v>
      </c>
      <c r="D40" s="22" t="s">
        <v>93</v>
      </c>
      <c r="E40" s="37" t="s">
        <v>94</v>
      </c>
      <c r="F40" s="37"/>
    </row>
    <row r="41" spans="1:6" ht="15" customHeight="1" x14ac:dyDescent="0.35">
      <c r="A41" s="234"/>
      <c r="B41" s="235"/>
      <c r="C41" s="47" t="s">
        <v>44</v>
      </c>
      <c r="D41" s="22" t="s">
        <v>95</v>
      </c>
      <c r="E41" s="37" t="s">
        <v>94</v>
      </c>
      <c r="F41" s="37"/>
    </row>
    <row r="42" spans="1:6" ht="15" customHeight="1" x14ac:dyDescent="0.35">
      <c r="A42" s="234"/>
      <c r="B42" s="235"/>
      <c r="C42" s="47" t="s">
        <v>54</v>
      </c>
      <c r="D42" s="22" t="s">
        <v>136</v>
      </c>
      <c r="E42" s="22" t="s">
        <v>94</v>
      </c>
      <c r="F42" s="37"/>
    </row>
    <row r="43" spans="1:6" ht="43.5" x14ac:dyDescent="0.35">
      <c r="A43" s="234"/>
      <c r="B43" s="236" t="s">
        <v>78</v>
      </c>
      <c r="C43" s="48" t="s">
        <v>79</v>
      </c>
      <c r="D43" s="23" t="s">
        <v>96</v>
      </c>
      <c r="E43" s="38" t="s">
        <v>102</v>
      </c>
      <c r="F43" s="38"/>
    </row>
    <row r="44" spans="1:6" ht="43.5" x14ac:dyDescent="0.35">
      <c r="A44" s="234"/>
      <c r="B44" s="236"/>
      <c r="C44" s="48" t="s">
        <v>80</v>
      </c>
      <c r="D44" s="23" t="s">
        <v>65</v>
      </c>
      <c r="E44" s="38" t="s">
        <v>103</v>
      </c>
      <c r="F44" s="39"/>
    </row>
    <row r="45" spans="1:6" ht="43.5" x14ac:dyDescent="0.35">
      <c r="A45" s="234"/>
      <c r="B45" s="236"/>
      <c r="C45" s="48" t="s">
        <v>81</v>
      </c>
      <c r="D45" s="23" t="s">
        <v>98</v>
      </c>
      <c r="E45" s="38" t="s">
        <v>104</v>
      </c>
      <c r="F45" s="39"/>
    </row>
    <row r="46" spans="1:6" x14ac:dyDescent="0.35">
      <c r="A46" s="234"/>
      <c r="B46" s="236"/>
      <c r="C46" s="48" t="s">
        <v>82</v>
      </c>
      <c r="D46" s="23" t="s">
        <v>137</v>
      </c>
      <c r="E46" s="38"/>
      <c r="F46" s="38"/>
    </row>
  </sheetData>
  <mergeCells count="15">
    <mergeCell ref="D1:F2"/>
    <mergeCell ref="B4:B6"/>
    <mergeCell ref="B7:B10"/>
    <mergeCell ref="B11:B12"/>
    <mergeCell ref="A4:A13"/>
    <mergeCell ref="A39:A46"/>
    <mergeCell ref="B39:B42"/>
    <mergeCell ref="B43:B46"/>
    <mergeCell ref="A14:A38"/>
    <mergeCell ref="B17:B21"/>
    <mergeCell ref="B22:B27"/>
    <mergeCell ref="B28:B30"/>
    <mergeCell ref="B36:B38"/>
    <mergeCell ref="B31:B35"/>
    <mergeCell ref="B14:B16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68293-0D2B-431B-9F37-EB2B6E609BE6}">
  <sheetPr codeName="Sheet12">
    <tabColor rgb="FF00B0F0"/>
  </sheetPr>
  <dimension ref="A2:AC55"/>
  <sheetViews>
    <sheetView tabSelected="1" zoomScale="60" zoomScaleNormal="60" workbookViewId="0">
      <selection activeCell="G6" sqref="G6"/>
    </sheetView>
  </sheetViews>
  <sheetFormatPr defaultColWidth="8.453125" defaultRowHeight="14.5" x14ac:dyDescent="0.35"/>
  <cols>
    <col min="1" max="1" width="1.54296875" style="130" customWidth="1"/>
    <col min="2" max="2" width="3.453125" style="130" customWidth="1"/>
    <col min="3" max="3" width="15.453125" style="130" customWidth="1"/>
    <col min="4" max="4" width="32.54296875" style="130" customWidth="1"/>
    <col min="5" max="5" width="5.54296875" style="130" customWidth="1"/>
    <col min="6" max="6" width="111.1796875" style="130" customWidth="1"/>
    <col min="7" max="7" width="50.1796875" style="130" customWidth="1"/>
    <col min="8" max="8" width="62.453125" style="130" bestFit="1" customWidth="1"/>
    <col min="9" max="9" width="3.54296875" style="130" customWidth="1"/>
    <col min="10" max="16384" width="8.453125" style="130"/>
  </cols>
  <sheetData>
    <row r="2" spans="2:9" ht="81" customHeight="1" x14ac:dyDescent="0.35">
      <c r="B2" s="129"/>
      <c r="C2" s="324" t="s">
        <v>227</v>
      </c>
      <c r="D2" s="324"/>
      <c r="E2" s="324"/>
      <c r="F2" s="324"/>
      <c r="G2" s="324"/>
      <c r="H2" s="324"/>
      <c r="I2" s="324"/>
    </row>
    <row r="3" spans="2:9" ht="12.75" customHeight="1" x14ac:dyDescent="0.35">
      <c r="B3" s="129"/>
      <c r="C3" s="131"/>
      <c r="D3" s="131"/>
      <c r="E3" s="131"/>
      <c r="F3" s="131"/>
      <c r="G3" s="131"/>
      <c r="H3" s="131"/>
      <c r="I3" s="131"/>
    </row>
    <row r="4" spans="2:9" ht="83.5" customHeight="1" x14ac:dyDescent="0.35">
      <c r="B4" s="129"/>
      <c r="C4" s="129"/>
      <c r="D4" s="129"/>
      <c r="E4" s="131"/>
      <c r="F4" s="348" t="s">
        <v>467</v>
      </c>
      <c r="G4" s="341" t="s">
        <v>228</v>
      </c>
      <c r="H4" s="342" t="s">
        <v>468</v>
      </c>
      <c r="I4" s="132"/>
    </row>
    <row r="5" spans="2:9" x14ac:dyDescent="0.35">
      <c r="B5" s="129"/>
      <c r="C5" s="129"/>
      <c r="D5" s="129"/>
      <c r="E5" s="133">
        <v>1</v>
      </c>
      <c r="F5" s="167">
        <f t="array" ref="F5">IFERROR(INDEX(' Resumo das pontuações'!$E$1:$E$93,SMALL(IF(' Resumo das pontuações'!$F$1:$F$93&lt;=$C$12,ROW(' Resumo das pontuações'!$F$1:$F$93)),ROW(3:3))),"")</f>
        <v>0</v>
      </c>
      <c r="G5" s="343"/>
      <c r="H5" s="344"/>
      <c r="I5" s="129"/>
    </row>
    <row r="6" spans="2:9" x14ac:dyDescent="0.35">
      <c r="B6" s="129"/>
      <c r="C6" s="129"/>
      <c r="D6" s="129"/>
      <c r="E6" s="133">
        <v>2</v>
      </c>
      <c r="F6" s="167">
        <f t="array" ref="F6">IFERROR(INDEX(' Resumo das pontuações'!$E$1:$E$93,SMALL(IF(' Resumo das pontuações'!$F$1:$F$93&lt;=$C$12,ROW(' Resumo das pontuações'!$F$1:$F$93)),ROW(4:4))),"")</f>
        <v>0</v>
      </c>
      <c r="G6" s="343"/>
      <c r="H6" s="345"/>
      <c r="I6" s="129"/>
    </row>
    <row r="7" spans="2:9" x14ac:dyDescent="0.35">
      <c r="B7" s="129"/>
      <c r="C7" s="129"/>
      <c r="D7" s="129"/>
      <c r="E7" s="133">
        <v>3</v>
      </c>
      <c r="F7" s="167">
        <f t="array" ref="F7">IFERROR(INDEX(' Resumo das pontuações'!$E$1:$E$93,SMALL(IF(' Resumo das pontuações'!$F$1:$F$93&lt;=$C$12,ROW(' Resumo das pontuações'!$F$1:$F$93)),ROW(5:5))),"")</f>
        <v>0</v>
      </c>
      <c r="G7" s="346"/>
      <c r="H7" s="344"/>
      <c r="I7" s="129"/>
    </row>
    <row r="8" spans="2:9" x14ac:dyDescent="0.35">
      <c r="B8" s="129"/>
      <c r="C8" s="129"/>
      <c r="D8" s="129"/>
      <c r="E8" s="133">
        <v>4</v>
      </c>
      <c r="F8" s="167">
        <f t="array" ref="F8">IFERROR(INDEX(' Resumo das pontuações'!$E$1:$E$93,SMALL(IF(' Resumo das pontuações'!$F$1:$F$93&lt;=$C$12,ROW(' Resumo das pontuações'!$F$1:$F$93)),ROW(6:6))),"")</f>
        <v>0</v>
      </c>
      <c r="G8" s="346"/>
      <c r="H8" s="344"/>
      <c r="I8" s="129"/>
    </row>
    <row r="9" spans="2:9" x14ac:dyDescent="0.35">
      <c r="B9" s="129"/>
      <c r="C9" s="129"/>
      <c r="D9" s="129"/>
      <c r="E9" s="133">
        <v>5</v>
      </c>
      <c r="F9" s="167">
        <f t="array" ref="F9">IFERROR(INDEX(' Resumo das pontuações'!$E$1:$E$93,SMALL(IF(' Resumo das pontuações'!$F$1:$F$93&lt;=$C$12,ROW(' Resumo das pontuações'!$F$1:$F$93)),ROW(7:7))),"")</f>
        <v>0</v>
      </c>
      <c r="G9" s="346"/>
      <c r="H9" s="345"/>
      <c r="I9" s="129"/>
    </row>
    <row r="10" spans="2:9" x14ac:dyDescent="0.35">
      <c r="B10" s="129"/>
      <c r="C10" s="129"/>
      <c r="D10" s="129"/>
      <c r="E10" s="133">
        <v>6</v>
      </c>
      <c r="F10" s="167">
        <f t="array" ref="F10">IFERROR(INDEX(' Resumo das pontuações'!$E$1:$E$93,SMALL(IF(' Resumo das pontuações'!$F$1:$F$93&lt;=$C$12,ROW(' Resumo das pontuações'!$F$1:$F$93)),ROW(8:8))),"")</f>
        <v>0</v>
      </c>
      <c r="G10" s="346"/>
      <c r="H10" s="344"/>
      <c r="I10" s="129"/>
    </row>
    <row r="11" spans="2:9" ht="15" thickBot="1" x14ac:dyDescent="0.4">
      <c r="B11" s="129"/>
      <c r="C11" s="129"/>
      <c r="D11" s="129"/>
      <c r="E11" s="133">
        <v>7</v>
      </c>
      <c r="F11" s="167">
        <f t="array" ref="F11">IFERROR(INDEX(' Resumo das pontuações'!$E$1:$E$93,SMALL(IF(' Resumo das pontuações'!$F$1:$F$93&lt;=$C$12,ROW(' Resumo das pontuações'!$F$1:$F$93)),ROW(9:9))),"")</f>
        <v>0</v>
      </c>
      <c r="G11" s="346"/>
      <c r="H11" s="345"/>
      <c r="I11" s="129"/>
    </row>
    <row r="12" spans="2:9" ht="19" thickBot="1" x14ac:dyDescent="0.5">
      <c r="B12" s="129"/>
      <c r="C12" s="325">
        <v>3</v>
      </c>
      <c r="D12" s="326"/>
      <c r="E12" s="133">
        <v>8</v>
      </c>
      <c r="F12" s="167">
        <f t="array" ref="F12">IFERROR(INDEX(' Resumo das pontuações'!$E$1:$E$93,SMALL(IF(' Resumo das pontuações'!$F$1:$F$93&lt;=$C$12,ROW(' Resumo das pontuações'!$F$1:$F$93)),ROW(10:10))),"")</f>
        <v>0</v>
      </c>
      <c r="G12" s="346"/>
      <c r="H12" s="344"/>
      <c r="I12" s="129"/>
    </row>
    <row r="13" spans="2:9" x14ac:dyDescent="0.35">
      <c r="B13" s="129"/>
      <c r="C13" s="129"/>
      <c r="D13" s="129"/>
      <c r="E13" s="133">
        <v>9</v>
      </c>
      <c r="F13" s="167">
        <f t="array" ref="F13">IFERROR(INDEX(' Resumo das pontuações'!$E$1:$E$93,SMALL(IF(' Resumo das pontuações'!$F$1:$F$93&lt;=$C$12,ROW(' Resumo das pontuações'!$F$1:$F$93)),ROW(11:11))),"")</f>
        <v>0</v>
      </c>
      <c r="G13" s="346"/>
      <c r="H13" s="344"/>
      <c r="I13" s="129"/>
    </row>
    <row r="14" spans="2:9" x14ac:dyDescent="0.35">
      <c r="B14" s="129"/>
      <c r="C14" s="129"/>
      <c r="D14" s="129"/>
      <c r="E14" s="133">
        <v>10</v>
      </c>
      <c r="F14" s="167">
        <f t="array" ref="F14">IFERROR(INDEX(' Resumo das pontuações'!$E$1:$E$93,SMALL(IF(' Resumo das pontuações'!$F$1:$F$93&lt;=$C$12,ROW(' Resumo das pontuações'!$F$1:$F$93)),ROW(12:12))),"")</f>
        <v>0</v>
      </c>
      <c r="G14" s="346"/>
      <c r="H14" s="344"/>
      <c r="I14" s="129"/>
    </row>
    <row r="15" spans="2:9" x14ac:dyDescent="0.35">
      <c r="B15" s="129"/>
      <c r="C15" s="129"/>
      <c r="D15" s="129"/>
      <c r="E15" s="133">
        <v>11</v>
      </c>
      <c r="F15" s="167">
        <f t="array" ref="F15">IFERROR(INDEX(' Resumo das pontuações'!$E$1:$E$93,SMALL(IF(' Resumo das pontuações'!$F$1:$F$93&lt;=$C$12,ROW(' Resumo das pontuações'!$F$1:$F$93)),ROW(13:13))),"")</f>
        <v>0</v>
      </c>
      <c r="G15" s="343"/>
      <c r="H15" s="345"/>
      <c r="I15" s="129"/>
    </row>
    <row r="16" spans="2:9" x14ac:dyDescent="0.35">
      <c r="B16" s="129"/>
      <c r="C16" s="129"/>
      <c r="D16" s="129"/>
      <c r="E16" s="133">
        <v>12</v>
      </c>
      <c r="F16" s="167">
        <f t="array" ref="F16">IFERROR(INDEX(' Resumo das pontuações'!$E$1:$E$93,SMALL(IF(' Resumo das pontuações'!$F$1:$F$93&lt;=$C$12,ROW(' Resumo das pontuações'!$F$1:$F$93)),ROW(14:14))),"")</f>
        <v>0</v>
      </c>
      <c r="G16" s="343"/>
      <c r="H16" s="345"/>
      <c r="I16" s="129"/>
    </row>
    <row r="17" spans="2:9" x14ac:dyDescent="0.35">
      <c r="B17" s="129"/>
      <c r="C17" s="129"/>
      <c r="D17" s="129"/>
      <c r="E17" s="133">
        <v>13</v>
      </c>
      <c r="F17" s="167">
        <f t="array" ref="F17">IFERROR(INDEX(' Resumo das pontuações'!$E$1:$E$93,SMALL(IF(' Resumo das pontuações'!$F$1:$F$93&lt;=$C$12,ROW(' Resumo das pontuações'!$F$1:$F$93)),ROW(15:15))),"")</f>
        <v>0</v>
      </c>
      <c r="G17" s="346"/>
      <c r="H17" s="345"/>
      <c r="I17" s="129"/>
    </row>
    <row r="18" spans="2:9" x14ac:dyDescent="0.35">
      <c r="B18" s="129"/>
      <c r="C18" s="129"/>
      <c r="D18" s="129"/>
      <c r="E18" s="133">
        <v>14</v>
      </c>
      <c r="F18" s="167">
        <f t="array" ref="F18">IFERROR(INDEX(' Resumo das pontuações'!$E$1:$E$93,SMALL(IF(' Resumo das pontuações'!$F$1:$F$93&lt;=$C$12,ROW(' Resumo das pontuações'!$F$1:$F$93)),ROW(16:16))),"")</f>
        <v>0</v>
      </c>
      <c r="G18" s="346"/>
      <c r="H18" s="347"/>
      <c r="I18" s="129"/>
    </row>
    <row r="19" spans="2:9" x14ac:dyDescent="0.35">
      <c r="B19" s="129"/>
      <c r="C19" s="129"/>
      <c r="D19" s="129"/>
      <c r="E19" s="133">
        <v>15</v>
      </c>
      <c r="F19" s="167">
        <f t="array" ref="F19">IFERROR(INDEX(' Resumo das pontuações'!$E$1:$E$93,SMALL(IF(' Resumo das pontuações'!$F$1:$F$93&lt;=$C$12,ROW(' Resumo das pontuações'!$F$1:$F$93)),ROW(17:17))),"")</f>
        <v>0</v>
      </c>
      <c r="G19" s="343"/>
      <c r="H19" s="344"/>
      <c r="I19" s="129"/>
    </row>
    <row r="20" spans="2:9" x14ac:dyDescent="0.35">
      <c r="B20" s="129"/>
      <c r="C20" s="129"/>
      <c r="D20" s="129"/>
      <c r="E20" s="133">
        <v>16</v>
      </c>
      <c r="F20" s="167">
        <f t="array" ref="F20">IFERROR(INDEX(' Resumo das pontuações'!$E$1:$E$93,SMALL(IF(' Resumo das pontuações'!$F$1:$F$93&lt;=$C$12,ROW(' Resumo das pontuações'!$F$1:$F$93)),ROW(18:18))),"")</f>
        <v>0</v>
      </c>
      <c r="G20" s="343"/>
      <c r="H20" s="344"/>
      <c r="I20" s="129"/>
    </row>
    <row r="21" spans="2:9" x14ac:dyDescent="0.35">
      <c r="B21" s="129"/>
      <c r="C21" s="129"/>
      <c r="D21" s="129"/>
      <c r="E21" s="133">
        <v>17</v>
      </c>
      <c r="F21" s="167">
        <f t="array" ref="F21">IFERROR(INDEX(' Resumo das pontuações'!$E$1:$E$93,SMALL(IF(' Resumo das pontuações'!$F$1:$F$93&lt;=$C$12,ROW(' Resumo das pontuações'!$F$1:$F$93)),ROW(19:19))),"")</f>
        <v>0</v>
      </c>
      <c r="G21" s="346"/>
      <c r="H21" s="344"/>
      <c r="I21" s="129"/>
    </row>
    <row r="22" spans="2:9" x14ac:dyDescent="0.35">
      <c r="B22" s="129"/>
      <c r="C22" s="129"/>
      <c r="D22" s="129"/>
      <c r="E22" s="133">
        <v>18</v>
      </c>
      <c r="F22" s="167">
        <f t="array" ref="F22">IFERROR(INDEX(' Resumo das pontuações'!$E$1:$E$93,SMALL(IF(' Resumo das pontuações'!$F$1:$F$93&lt;=$C$12,ROW(' Resumo das pontuações'!$F$1:$F$93)),ROW(20:20))),"")</f>
        <v>0</v>
      </c>
      <c r="G22" s="343"/>
      <c r="H22" s="344"/>
      <c r="I22" s="129"/>
    </row>
    <row r="23" spans="2:9" x14ac:dyDescent="0.35">
      <c r="B23" s="129"/>
      <c r="C23" s="129"/>
      <c r="D23" s="129"/>
      <c r="E23" s="133">
        <v>19</v>
      </c>
      <c r="F23" s="167">
        <f t="array" ref="F23">IFERROR(INDEX(' Resumo das pontuações'!$E$1:$E$93,SMALL(IF(' Resumo das pontuações'!$F$1:$F$93&lt;=$C$12,ROW(' Resumo das pontuações'!$F$1:$F$93)),ROW(21:21))),"")</f>
        <v>0</v>
      </c>
      <c r="G23" s="343"/>
      <c r="H23" s="344"/>
      <c r="I23" s="129"/>
    </row>
    <row r="24" spans="2:9" x14ac:dyDescent="0.35">
      <c r="B24" s="129"/>
      <c r="C24" s="129"/>
      <c r="D24" s="129"/>
      <c r="E24" s="133">
        <v>20</v>
      </c>
      <c r="F24" s="167">
        <f t="array" ref="F24">IFERROR(INDEX(' Resumo das pontuações'!$E$1:$E$93,SMALL(IF(' Resumo das pontuações'!$F$1:$F$93&lt;=$C$12,ROW(' Resumo das pontuações'!$F$1:$F$93)),ROW(22:22))),"")</f>
        <v>0</v>
      </c>
      <c r="G24" s="343"/>
      <c r="H24" s="344"/>
      <c r="I24" s="129"/>
    </row>
    <row r="25" spans="2:9" x14ac:dyDescent="0.35">
      <c r="B25" s="129"/>
      <c r="C25" s="129"/>
      <c r="D25" s="129"/>
      <c r="E25" s="133">
        <v>21</v>
      </c>
      <c r="F25" s="167">
        <f t="array" ref="F25">IFERROR(INDEX(' Resumo das pontuações'!$E$1:$E$93,SMALL(IF(' Resumo das pontuações'!$F$1:$F$93&lt;=$C$12,ROW(' Resumo das pontuações'!$F$1:$F$93)),ROW(23:23))),"")</f>
        <v>0</v>
      </c>
      <c r="G25" s="343"/>
      <c r="H25" s="345"/>
      <c r="I25" s="129"/>
    </row>
    <row r="26" spans="2:9" x14ac:dyDescent="0.35">
      <c r="B26" s="129"/>
      <c r="C26" s="129"/>
      <c r="D26" s="129"/>
      <c r="E26" s="133">
        <v>22</v>
      </c>
      <c r="F26" s="167">
        <f t="array" ref="F26">IFERROR(INDEX(' Resumo das pontuações'!$E$1:$E$93,SMALL(IF(' Resumo das pontuações'!$F$1:$F$93&lt;=$C$12,ROW(' Resumo das pontuações'!$F$1:$F$93)),ROW(24:24))),"")</f>
        <v>0</v>
      </c>
      <c r="G26" s="343"/>
      <c r="H26" s="344"/>
      <c r="I26" s="129"/>
    </row>
    <row r="27" spans="2:9" x14ac:dyDescent="0.35">
      <c r="B27" s="129"/>
      <c r="C27" s="129"/>
      <c r="D27" s="129"/>
      <c r="E27" s="133">
        <v>23</v>
      </c>
      <c r="F27" s="167">
        <f t="array" ref="F27">IFERROR(INDEX(' Resumo das pontuações'!$E$1:$E$93,SMALL(IF(' Resumo das pontuações'!$F$1:$F$93&lt;=$C$12,ROW(' Resumo das pontuações'!$F$1:$F$93)),ROW(25:25))),"")</f>
        <v>0</v>
      </c>
      <c r="G27" s="343"/>
      <c r="H27" s="345"/>
      <c r="I27" s="129"/>
    </row>
    <row r="28" spans="2:9" x14ac:dyDescent="0.35">
      <c r="B28" s="129"/>
      <c r="C28" s="129"/>
      <c r="D28" s="129"/>
      <c r="E28" s="133">
        <v>24</v>
      </c>
      <c r="F28" s="167">
        <f t="array" ref="F28">IFERROR(INDEX(' Resumo das pontuações'!$E$1:$E$93,SMALL(IF(' Resumo das pontuações'!$F$1:$F$93&lt;=$C$12,ROW(' Resumo das pontuações'!$F$1:$F$93)),ROW(26:26))),"")</f>
        <v>0</v>
      </c>
      <c r="G28" s="343"/>
      <c r="H28" s="344"/>
      <c r="I28" s="129"/>
    </row>
    <row r="29" spans="2:9" x14ac:dyDescent="0.35">
      <c r="B29" s="129"/>
      <c r="C29" s="129"/>
      <c r="D29" s="129"/>
      <c r="E29" s="133">
        <v>25</v>
      </c>
      <c r="F29" s="167">
        <f t="array" ref="F29">IFERROR(INDEX(' Resumo das pontuações'!$E$1:$E$93,SMALL(IF(' Resumo das pontuações'!$F$1:$F$93&lt;=$C$12,ROW(' Resumo das pontuações'!$F$1:$F$93)),ROW(27:27))),"")</f>
        <v>0</v>
      </c>
      <c r="G29" s="343"/>
      <c r="H29" s="344"/>
      <c r="I29" s="129"/>
    </row>
    <row r="30" spans="2:9" x14ac:dyDescent="0.35">
      <c r="B30" s="129"/>
      <c r="C30" s="129"/>
      <c r="D30" s="129"/>
      <c r="E30" s="133">
        <v>26</v>
      </c>
      <c r="F30" s="167">
        <f t="array" ref="F30">IFERROR(INDEX(' Resumo das pontuações'!$E$1:$E$93,SMALL(IF(' Resumo das pontuações'!$F$1:$F$93&lt;=$C$12,ROW(' Resumo das pontuações'!$F$1:$F$93)),ROW(28:28))),"")</f>
        <v>0</v>
      </c>
      <c r="G30" s="346"/>
      <c r="H30" s="344"/>
      <c r="I30" s="129"/>
    </row>
    <row r="31" spans="2:9" x14ac:dyDescent="0.35">
      <c r="B31" s="129"/>
      <c r="C31" s="129"/>
      <c r="D31" s="129"/>
      <c r="E31" s="133">
        <v>27</v>
      </c>
      <c r="F31" s="167">
        <f t="array" ref="F31">IFERROR(INDEX(' Resumo das pontuações'!$E$1:$E$93,SMALL(IF(' Resumo das pontuações'!$F$1:$F$93&lt;=$C$12,ROW(' Resumo das pontuações'!$F$1:$F$93)),ROW(29:29))),"")</f>
        <v>0</v>
      </c>
      <c r="G31" s="346"/>
      <c r="H31" s="344"/>
      <c r="I31" s="129"/>
    </row>
    <row r="32" spans="2:9" x14ac:dyDescent="0.35">
      <c r="B32" s="129"/>
      <c r="C32" s="129"/>
      <c r="D32" s="129"/>
      <c r="E32" s="133">
        <v>28</v>
      </c>
      <c r="F32" s="167">
        <f t="array" ref="F32">IFERROR(INDEX(' Resumo das pontuações'!$E$1:$E$93,SMALL(IF(' Resumo das pontuações'!$F$1:$F$93&lt;=$C$12,ROW(' Resumo das pontuações'!$F$1:$F$93)),ROW(30:30))),"")</f>
        <v>0</v>
      </c>
      <c r="G32" s="346"/>
      <c r="H32" s="344"/>
      <c r="I32" s="129"/>
    </row>
    <row r="33" spans="2:9" x14ac:dyDescent="0.35">
      <c r="B33" s="129"/>
      <c r="C33" s="129"/>
      <c r="D33" s="129"/>
      <c r="E33" s="133">
        <v>29</v>
      </c>
      <c r="F33" s="167">
        <f t="array" ref="F33">IFERROR(INDEX(' Resumo das pontuações'!$E$1:$E$93,SMALL(IF(' Resumo das pontuações'!$F$1:$F$93&lt;=$C$12,ROW(' Resumo das pontuações'!$F$1:$F$93)),ROW(31:31))),"")</f>
        <v>0</v>
      </c>
      <c r="G33" s="343"/>
      <c r="H33" s="344"/>
      <c r="I33" s="129"/>
    </row>
    <row r="34" spans="2:9" x14ac:dyDescent="0.35">
      <c r="B34" s="129"/>
      <c r="C34" s="129"/>
      <c r="D34" s="129"/>
      <c r="E34" s="133">
        <v>30</v>
      </c>
      <c r="F34" s="167">
        <f t="array" ref="F34">IFERROR(INDEX(' Resumo das pontuações'!$E$1:$E$93,SMALL(IF(' Resumo das pontuações'!$F$1:$F$93&lt;=$C$12,ROW(' Resumo das pontuações'!$F$1:$F$93)),ROW(32:32))),"")</f>
        <v>0</v>
      </c>
      <c r="G34" s="346"/>
      <c r="H34" s="344"/>
      <c r="I34" s="129"/>
    </row>
    <row r="35" spans="2:9" x14ac:dyDescent="0.35">
      <c r="B35" s="129"/>
      <c r="C35" s="129"/>
      <c r="D35" s="129"/>
      <c r="E35" s="133">
        <v>31</v>
      </c>
      <c r="F35" s="167">
        <f t="array" ref="F35">IFERROR(INDEX(' Resumo das pontuações'!$E$1:$E$93,SMALL(IF(' Resumo das pontuações'!$F$1:$F$93&lt;=$C$12,ROW(' Resumo das pontuações'!$F$1:$F$93)),ROW(33:33))),"")</f>
        <v>0</v>
      </c>
      <c r="G35" s="346"/>
      <c r="H35" s="344"/>
      <c r="I35" s="129"/>
    </row>
    <row r="36" spans="2:9" x14ac:dyDescent="0.35">
      <c r="B36" s="129"/>
      <c r="C36" s="129"/>
      <c r="D36" s="129"/>
      <c r="E36" s="133">
        <v>32</v>
      </c>
      <c r="F36" s="167">
        <f t="array" ref="F36">IFERROR(INDEX(' Resumo das pontuações'!$E$1:$E$93,SMALL(IF(' Resumo das pontuações'!$F$1:$F$93&lt;=$C$12,ROW(' Resumo das pontuações'!$F$1:$F$93)),ROW(34:34))),"")</f>
        <v>0</v>
      </c>
      <c r="G36" s="343"/>
      <c r="H36" s="344"/>
      <c r="I36" s="129"/>
    </row>
    <row r="37" spans="2:9" x14ac:dyDescent="0.35">
      <c r="B37" s="129"/>
      <c r="C37" s="129"/>
      <c r="D37" s="129"/>
      <c r="E37" s="133">
        <v>33</v>
      </c>
      <c r="F37" s="167">
        <f t="array" ref="F37">IFERROR(INDEX(' Resumo das pontuações'!$E$1:$E$93,SMALL(IF(' Resumo das pontuações'!$F$1:$F$93&lt;=$C$12,ROW(' Resumo das pontuações'!$F$1:$F$93)),ROW(35:35))),"")</f>
        <v>0</v>
      </c>
      <c r="G37" s="346"/>
      <c r="H37" s="344"/>
      <c r="I37" s="129"/>
    </row>
    <row r="38" spans="2:9" x14ac:dyDescent="0.35">
      <c r="B38" s="129"/>
      <c r="C38" s="129"/>
      <c r="D38" s="129"/>
      <c r="E38" s="133">
        <v>34</v>
      </c>
      <c r="F38" s="167">
        <f t="array" ref="F38">IFERROR(INDEX(' Resumo das pontuações'!$E$1:$E$93,SMALL(IF(' Resumo das pontuações'!$F$1:$F$93&lt;=$C$12,ROW(' Resumo das pontuações'!$F$1:$F$93)),ROW(36:36))),"")</f>
        <v>0</v>
      </c>
      <c r="G38" s="343"/>
      <c r="H38" s="344"/>
      <c r="I38" s="129"/>
    </row>
    <row r="39" spans="2:9" x14ac:dyDescent="0.35">
      <c r="B39" s="129"/>
      <c r="C39" s="129"/>
      <c r="D39" s="129"/>
      <c r="E39" s="133">
        <v>35</v>
      </c>
      <c r="F39" s="167">
        <f t="array" ref="F39">IFERROR(INDEX(' Resumo das pontuações'!$E$1:$E$93,SMALL(IF(' Resumo das pontuações'!$F$1:$F$93&lt;=$C$12,ROW(' Resumo das pontuações'!$F$1:$F$93)),ROW(37:37))),"")</f>
        <v>0</v>
      </c>
      <c r="G39" s="346"/>
      <c r="H39" s="344"/>
      <c r="I39" s="129"/>
    </row>
    <row r="40" spans="2:9" x14ac:dyDescent="0.35">
      <c r="B40" s="129"/>
      <c r="C40" s="129"/>
      <c r="D40" s="129"/>
      <c r="E40" s="133">
        <v>36</v>
      </c>
      <c r="F40" s="167">
        <f t="array" ref="F40">IFERROR(INDEX(' Resumo das pontuações'!$E$1:$E$93,SMALL(IF(' Resumo das pontuações'!$F$1:$F$93&lt;=$C$12,ROW(' Resumo das pontuações'!$F$1:$F$93)),ROW(38:38))),"")</f>
        <v>0</v>
      </c>
      <c r="G40" s="346"/>
      <c r="H40" s="344"/>
      <c r="I40" s="129"/>
    </row>
    <row r="41" spans="2:9" x14ac:dyDescent="0.35">
      <c r="B41" s="129"/>
      <c r="C41" s="129"/>
      <c r="D41" s="129"/>
      <c r="E41" s="133">
        <v>37</v>
      </c>
      <c r="F41" s="167">
        <f t="array" ref="F41">IFERROR(INDEX(' Resumo das pontuações'!$E$1:$E$93,SMALL(IF(' Resumo das pontuações'!$F$1:$F$93&lt;=$C$12,ROW(' Resumo das pontuações'!$F$1:$F$93)),ROW(39:39))),"")</f>
        <v>0</v>
      </c>
      <c r="G41" s="346"/>
      <c r="H41" s="344"/>
      <c r="I41" s="129"/>
    </row>
    <row r="42" spans="2:9" x14ac:dyDescent="0.35">
      <c r="B42" s="129"/>
      <c r="C42" s="129"/>
      <c r="D42" s="129"/>
      <c r="E42" s="133">
        <v>38</v>
      </c>
      <c r="F42" s="167">
        <f t="array" ref="F42">IFERROR(INDEX(' Resumo das pontuações'!$E$1:$E$93,SMALL(IF(' Resumo das pontuações'!$F$1:$F$93&lt;=$C$12,ROW(' Resumo das pontuações'!$F$1:$F$93)),ROW(40:40))),"")</f>
        <v>0</v>
      </c>
      <c r="G42" s="343"/>
      <c r="H42" s="344"/>
      <c r="I42" s="129"/>
    </row>
    <row r="43" spans="2:9" x14ac:dyDescent="0.35">
      <c r="B43" s="129"/>
      <c r="C43" s="129"/>
      <c r="D43" s="129"/>
      <c r="E43" s="133">
        <v>39</v>
      </c>
      <c r="F43" s="167">
        <f t="array" ref="F43">IFERROR(INDEX(' Resumo das pontuações'!$E$1:$E$93,SMALL(IF(' Resumo das pontuações'!$F$1:$F$93&lt;=$C$12,ROW(' Resumo das pontuações'!$F$1:$F$93)),ROW(41:41))),"")</f>
        <v>0</v>
      </c>
      <c r="G43" s="343"/>
      <c r="H43" s="344"/>
      <c r="I43" s="129"/>
    </row>
    <row r="44" spans="2:9" x14ac:dyDescent="0.35">
      <c r="B44" s="129"/>
      <c r="C44" s="129"/>
      <c r="D44" s="129"/>
      <c r="E44" s="133">
        <v>40</v>
      </c>
      <c r="F44" s="167">
        <f t="array" ref="F44">IFERROR(INDEX(' Resumo das pontuações'!$E$1:$E$93,SMALL(IF(' Resumo das pontuações'!$F$1:$F$93&lt;=$C$12,ROW(' Resumo das pontuações'!$F$1:$F$93)),ROW(42:42))),"")</f>
        <v>0</v>
      </c>
      <c r="G44" s="343"/>
      <c r="H44" s="344"/>
      <c r="I44" s="129"/>
    </row>
    <row r="45" spans="2:9" x14ac:dyDescent="0.35">
      <c r="B45" s="129"/>
      <c r="C45" s="129"/>
      <c r="D45" s="129"/>
      <c r="E45" s="133">
        <v>41</v>
      </c>
      <c r="F45" s="167">
        <f t="array" ref="F45">IFERROR(INDEX(' Resumo das pontuações'!$E$1:$E$93,SMALL(IF(' Resumo das pontuações'!$F$1:$F$93&lt;=$C$12,ROW(' Resumo das pontuações'!$F$1:$F$93)),ROW(43:43))),"")</f>
        <v>0</v>
      </c>
      <c r="G45" s="346"/>
      <c r="H45" s="344"/>
      <c r="I45" s="129"/>
    </row>
    <row r="46" spans="2:9" x14ac:dyDescent="0.35">
      <c r="B46" s="129"/>
      <c r="C46" s="129"/>
      <c r="D46" s="129"/>
      <c r="E46" s="133">
        <v>42</v>
      </c>
      <c r="F46" s="167">
        <f t="array" ref="F46">IFERROR(INDEX(' Resumo das pontuações'!$E$1:$E$93,SMALL(IF(' Resumo das pontuações'!$F$1:$F$93&lt;=$C$12,ROW(' Resumo das pontuações'!$F$1:$F$93)),ROW(44:44))),"")</f>
        <v>0</v>
      </c>
      <c r="G46" s="346"/>
      <c r="H46" s="344"/>
      <c r="I46" s="129"/>
    </row>
    <row r="47" spans="2:9" x14ac:dyDescent="0.35">
      <c r="B47" s="129"/>
      <c r="C47" s="129"/>
      <c r="D47" s="129"/>
      <c r="E47" s="133">
        <v>43</v>
      </c>
      <c r="F47" s="167" t="str">
        <f t="array" ref="F47">IFERROR(INDEX(' Resumo das pontuações'!$E$1:$E$93,SMALL(IF(' Resumo das pontuações'!$F$1:$F$93&lt;=$C$12,ROW(' Resumo das pontuações'!$F$1:$F$93)),ROW(45:45))),"")</f>
        <v/>
      </c>
      <c r="G47" s="346"/>
      <c r="H47" s="344"/>
      <c r="I47" s="129"/>
    </row>
    <row r="48" spans="2:9" x14ac:dyDescent="0.35">
      <c r="B48" s="129"/>
      <c r="C48" s="129"/>
      <c r="D48" s="129"/>
      <c r="E48" s="133">
        <v>44</v>
      </c>
      <c r="F48" s="167" t="str">
        <f t="array" ref="F48">IFERROR(INDEX(' Resumo das pontuações'!$E$1:$E$93,SMALL(IF(' Resumo das pontuações'!$F$1:$F$93&lt;=$C$12,ROW(' Resumo das pontuações'!$F$1:$F$93)),ROW(46:46))),"")</f>
        <v/>
      </c>
      <c r="G48" s="343"/>
      <c r="H48" s="344"/>
      <c r="I48" s="129"/>
    </row>
    <row r="49" spans="1:29" x14ac:dyDescent="0.35">
      <c r="B49" s="129"/>
      <c r="C49" s="129"/>
      <c r="D49" s="129"/>
      <c r="E49" s="133">
        <v>45</v>
      </c>
      <c r="F49" s="167" t="str">
        <f t="array" ref="F49">IFERROR(INDEX(' Resumo das pontuações'!$E$1:$E$93,SMALL(IF(' Resumo das pontuações'!$F$1:$F$93&lt;=$C$12,ROW(' Resumo das pontuações'!$F$1:$F$93)),ROW(47:47))),"")</f>
        <v/>
      </c>
      <c r="G49" s="343"/>
      <c r="H49" s="344"/>
      <c r="I49" s="129"/>
    </row>
    <row r="50" spans="1:29" x14ac:dyDescent="0.35">
      <c r="B50" s="129"/>
      <c r="C50" s="129"/>
      <c r="D50" s="129"/>
      <c r="E50" s="133">
        <v>46</v>
      </c>
      <c r="F50" s="167" t="str">
        <f t="array" ref="F50">IFERROR(INDEX(' Resumo das pontuações'!$E$1:$E$93,SMALL(IF(' Resumo das pontuações'!$F$1:$F$93&lt;=$C$12,ROW(' Resumo das pontuações'!$F$1:$F$93)),ROW(48:48))),"")</f>
        <v/>
      </c>
      <c r="G50" s="343"/>
      <c r="H50" s="344"/>
      <c r="I50" s="129"/>
    </row>
    <row r="51" spans="1:29" x14ac:dyDescent="0.35">
      <c r="B51" s="129"/>
      <c r="C51" s="129"/>
      <c r="D51" s="129"/>
      <c r="E51" s="133">
        <v>47</v>
      </c>
      <c r="F51" s="167" t="str">
        <f t="array" ref="F51">IFERROR(INDEX(' Resumo das pontuações'!$E$1:$E$93,SMALL(IF(' Resumo das pontuações'!$F$1:$F$93&lt;=$C$12,ROW(' Resumo das pontuações'!$F$1:$F$93)),ROW(49:49))),"")</f>
        <v/>
      </c>
      <c r="G51" s="346"/>
      <c r="H51" s="344"/>
      <c r="I51" s="129"/>
    </row>
    <row r="52" spans="1:29" s="134" customFormat="1" x14ac:dyDescent="0.35">
      <c r="A52" s="130"/>
      <c r="B52" s="129"/>
      <c r="C52" s="129"/>
      <c r="D52" s="129"/>
      <c r="E52" s="135">
        <v>48</v>
      </c>
      <c r="F52" s="167" t="str">
        <f t="array" ref="F52">IFERROR(INDEX(' Resumo das pontuações'!$E$1:$E$93,SMALL(IF(' Resumo das pontuações'!$F$1:$F$93&lt;=$C$12,ROW(' Resumo das pontuações'!$F$1:$F$93)),ROW(50:50))),"")</f>
        <v/>
      </c>
      <c r="G52" s="343"/>
      <c r="H52" s="344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</row>
    <row r="53" spans="1:29" x14ac:dyDescent="0.35">
      <c r="B53" s="129"/>
      <c r="C53" s="129"/>
      <c r="D53" s="129"/>
      <c r="E53" s="133">
        <v>49</v>
      </c>
      <c r="F53" s="167" t="str">
        <f t="array" ref="F53">IFERROR(INDEX(' Resumo das pontuações'!$E$1:$E$93,SMALL(IF(' Resumo das pontuações'!$F$1:$F$93&lt;=$C$12,ROW(' Resumo das pontuações'!$F$1:$F$93)),ROW(51:51))),"")</f>
        <v/>
      </c>
      <c r="G53" s="346"/>
      <c r="H53" s="345"/>
      <c r="I53" s="129"/>
    </row>
    <row r="54" spans="1:29" x14ac:dyDescent="0.35">
      <c r="B54" s="129"/>
      <c r="C54" s="129"/>
      <c r="D54" s="129"/>
      <c r="E54" s="133">
        <v>50</v>
      </c>
      <c r="F54" s="167" t="str">
        <f t="array" ref="F54">IFERROR(INDEX(' Resumo das pontuações'!$E$1:$E$93,SMALL(IF(' Resumo das pontuações'!$F$1:$F$93&lt;=$C$12,ROW(' Resumo das pontuações'!$F$1:$F$93)),ROW(52:52))),"")</f>
        <v/>
      </c>
      <c r="G54" s="346"/>
      <c r="H54" s="345"/>
      <c r="I54" s="129"/>
    </row>
    <row r="55" spans="1:29" x14ac:dyDescent="0.35">
      <c r="B55" s="129"/>
      <c r="C55" s="129"/>
      <c r="D55" s="129"/>
      <c r="E55" s="129"/>
      <c r="F55" s="129"/>
      <c r="G55" s="133"/>
      <c r="H55" s="133"/>
      <c r="I55" s="129"/>
    </row>
  </sheetData>
  <sheetProtection algorithmName="SHA-512" hashValue="vLuTLNcIa1fd/8uMnwzUIY9TMDJDX3w6wHVx3JLEjdcbgNAibH8JPZgr9DFD2Dgmf/DONBFMHNwmxC48Qzbw1Q==" saltValue="behhTScaYbhQaDazSRD0Og==" spinCount="100000" sheet="1" objects="1" scenarios="1" formatCells="0" formatColumns="0" formatRows="0" selectLockedCells="1"/>
  <mergeCells count="2">
    <mergeCell ref="C2:I2"/>
    <mergeCell ref="C12:D12"/>
  </mergeCells>
  <dataValidations count="1">
    <dataValidation type="list" allowBlank="1" showInputMessage="1" showErrorMessage="1" sqref="C12:D12" xr:uid="{FC84A6B6-80CE-4900-A1F5-7A4C62962C53}">
      <formula1>"1,2,3,4,5"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69430-D7CB-4DC4-B53F-DE77181ACF6F}">
  <sheetPr codeName="Sheet10">
    <tabColor theme="0"/>
  </sheetPr>
  <dimension ref="B2:D18"/>
  <sheetViews>
    <sheetView workbookViewId="0"/>
  </sheetViews>
  <sheetFormatPr defaultColWidth="9.1796875" defaultRowHeight="18" x14ac:dyDescent="0.4"/>
  <cols>
    <col min="1" max="1" width="4.1796875" style="85" customWidth="1"/>
    <col min="2" max="2" width="2.54296875" style="85" bestFit="1" customWidth="1"/>
    <col min="3" max="3" width="199" style="85" customWidth="1"/>
    <col min="4" max="4" width="2.81640625" style="85" customWidth="1"/>
    <col min="5" max="16384" width="9.1796875" style="85"/>
  </cols>
  <sheetData>
    <row r="2" spans="2:4" ht="35" x14ac:dyDescent="0.7">
      <c r="B2" s="327" t="s">
        <v>138</v>
      </c>
      <c r="C2" s="327"/>
      <c r="D2" s="88"/>
    </row>
    <row r="3" spans="2:4" x14ac:dyDescent="0.4">
      <c r="B3" s="86">
        <v>1</v>
      </c>
      <c r="C3" s="86" t="s">
        <v>469</v>
      </c>
      <c r="D3" s="88"/>
    </row>
    <row r="4" spans="2:4" x14ac:dyDescent="0.4">
      <c r="B4" s="86">
        <v>2</v>
      </c>
      <c r="C4" s="87" t="s">
        <v>470</v>
      </c>
      <c r="D4" s="88"/>
    </row>
    <row r="5" spans="2:4" x14ac:dyDescent="0.4">
      <c r="B5" s="89">
        <v>3</v>
      </c>
      <c r="C5" s="149" t="s">
        <v>471</v>
      </c>
      <c r="D5" s="88"/>
    </row>
    <row r="6" spans="2:4" ht="21.65" customHeight="1" x14ac:dyDescent="0.4">
      <c r="B6" s="89">
        <v>4</v>
      </c>
      <c r="C6" s="150" t="s">
        <v>472</v>
      </c>
      <c r="D6" s="88"/>
    </row>
    <row r="7" spans="2:4" x14ac:dyDescent="0.4">
      <c r="B7" s="89">
        <v>5</v>
      </c>
      <c r="C7" s="150" t="s">
        <v>473</v>
      </c>
      <c r="D7" s="88"/>
    </row>
    <row r="8" spans="2:4" x14ac:dyDescent="0.4">
      <c r="B8" s="89">
        <v>6</v>
      </c>
      <c r="C8" s="150" t="s">
        <v>474</v>
      </c>
      <c r="D8" s="88"/>
    </row>
    <row r="9" spans="2:4" x14ac:dyDescent="0.4">
      <c r="B9" s="89">
        <v>7</v>
      </c>
      <c r="C9" s="150" t="s">
        <v>475</v>
      </c>
      <c r="D9" s="88"/>
    </row>
    <row r="10" spans="2:4" x14ac:dyDescent="0.4">
      <c r="B10" s="89">
        <v>8</v>
      </c>
      <c r="C10" s="150" t="s">
        <v>476</v>
      </c>
      <c r="D10" s="88"/>
    </row>
    <row r="11" spans="2:4" x14ac:dyDescent="0.4">
      <c r="B11" s="86">
        <v>3</v>
      </c>
      <c r="C11" s="86" t="s">
        <v>477</v>
      </c>
      <c r="D11" s="88"/>
    </row>
    <row r="12" spans="2:4" x14ac:dyDescent="0.4">
      <c r="B12" s="86">
        <v>4</v>
      </c>
      <c r="C12" s="86" t="s">
        <v>478</v>
      </c>
      <c r="D12" s="88"/>
    </row>
    <row r="13" spans="2:4" x14ac:dyDescent="0.4">
      <c r="B13" s="86">
        <v>5</v>
      </c>
      <c r="C13" s="86" t="s">
        <v>479</v>
      </c>
      <c r="D13" s="88"/>
    </row>
    <row r="14" spans="2:4" x14ac:dyDescent="0.4">
      <c r="B14" s="86">
        <v>6</v>
      </c>
      <c r="C14" s="86" t="s">
        <v>480</v>
      </c>
      <c r="D14" s="88"/>
    </row>
    <row r="15" spans="2:4" x14ac:dyDescent="0.4">
      <c r="B15" s="89">
        <v>7</v>
      </c>
      <c r="C15" s="89" t="s">
        <v>481</v>
      </c>
      <c r="D15" s="88"/>
    </row>
    <row r="16" spans="2:4" x14ac:dyDescent="0.4">
      <c r="B16" s="89">
        <v>8</v>
      </c>
      <c r="C16" s="89" t="s">
        <v>482</v>
      </c>
      <c r="D16" s="88"/>
    </row>
    <row r="17" spans="2:4" x14ac:dyDescent="0.4">
      <c r="B17" s="89">
        <v>9</v>
      </c>
      <c r="C17" s="89" t="s">
        <v>483</v>
      </c>
      <c r="D17" s="88"/>
    </row>
    <row r="18" spans="2:4" x14ac:dyDescent="0.4">
      <c r="B18" s="88"/>
      <c r="C18" s="88"/>
      <c r="D18" s="88"/>
    </row>
  </sheetData>
  <sortState xmlns:xlrd2="http://schemas.microsoft.com/office/spreadsheetml/2017/richdata2" ref="B3:C17">
    <sortCondition ref="C3"/>
  </sortState>
  <mergeCells count="1">
    <mergeCell ref="B2:C2"/>
  </mergeCells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0DC21-07A3-4EFA-8A2E-09F96EB56DEC}">
  <sheetPr codeName="Sheet9">
    <tabColor theme="0"/>
  </sheetPr>
  <dimension ref="B2:E21"/>
  <sheetViews>
    <sheetView workbookViewId="0"/>
  </sheetViews>
  <sheetFormatPr defaultColWidth="9.1796875" defaultRowHeight="14" x14ac:dyDescent="0.3"/>
  <cols>
    <col min="1" max="1" width="3" style="83" customWidth="1"/>
    <col min="2" max="2" width="2.81640625" style="83" customWidth="1"/>
    <col min="3" max="3" width="19.1796875" style="83" customWidth="1"/>
    <col min="4" max="4" width="80.54296875" style="83" bestFit="1" customWidth="1"/>
    <col min="5" max="5" width="2.81640625" style="83" customWidth="1"/>
    <col min="6" max="6" width="3.453125" style="83" customWidth="1"/>
    <col min="7" max="16384" width="9.1796875" style="83"/>
  </cols>
  <sheetData>
    <row r="2" spans="2:5" ht="35" x14ac:dyDescent="0.7">
      <c r="B2" s="84"/>
      <c r="C2" s="328" t="s">
        <v>229</v>
      </c>
      <c r="D2" s="328"/>
      <c r="E2" s="84"/>
    </row>
    <row r="3" spans="2:5" x14ac:dyDescent="0.3">
      <c r="B3" s="84"/>
      <c r="C3" s="151" t="s">
        <v>120</v>
      </c>
      <c r="D3" s="152" t="s">
        <v>121</v>
      </c>
      <c r="E3" s="84"/>
    </row>
    <row r="4" spans="2:5" x14ac:dyDescent="0.3">
      <c r="B4" s="84"/>
      <c r="C4" s="151" t="s">
        <v>484</v>
      </c>
      <c r="D4" s="152" t="s">
        <v>122</v>
      </c>
      <c r="E4" s="84"/>
    </row>
    <row r="5" spans="2:5" x14ac:dyDescent="0.3">
      <c r="B5" s="84"/>
      <c r="C5" s="151" t="s">
        <v>123</v>
      </c>
      <c r="D5" s="152" t="s">
        <v>124</v>
      </c>
      <c r="E5" s="84"/>
    </row>
    <row r="6" spans="2:5" x14ac:dyDescent="0.3">
      <c r="B6" s="84"/>
      <c r="C6" s="151" t="s">
        <v>485</v>
      </c>
      <c r="D6" s="152" t="s">
        <v>125</v>
      </c>
      <c r="E6" s="84"/>
    </row>
    <row r="7" spans="2:5" x14ac:dyDescent="0.3">
      <c r="B7" s="84"/>
      <c r="C7" s="151" t="s">
        <v>126</v>
      </c>
      <c r="D7" s="152" t="s">
        <v>127</v>
      </c>
      <c r="E7" s="84"/>
    </row>
    <row r="8" spans="2:5" x14ac:dyDescent="0.3">
      <c r="B8" s="84"/>
      <c r="C8" s="151" t="s">
        <v>243</v>
      </c>
      <c r="D8" s="152" t="s">
        <v>244</v>
      </c>
      <c r="E8" s="84"/>
    </row>
    <row r="9" spans="2:5" x14ac:dyDescent="0.3">
      <c r="B9" s="84"/>
      <c r="C9" s="151" t="s">
        <v>486</v>
      </c>
      <c r="D9" s="152" t="s">
        <v>360</v>
      </c>
      <c r="E9" s="84"/>
    </row>
    <row r="10" spans="2:5" x14ac:dyDescent="0.3">
      <c r="B10" s="84"/>
      <c r="C10" s="151" t="s">
        <v>487</v>
      </c>
      <c r="D10" s="152" t="s">
        <v>128</v>
      </c>
      <c r="E10" s="84"/>
    </row>
    <row r="11" spans="2:5" x14ac:dyDescent="0.3">
      <c r="B11" s="84"/>
      <c r="C11" s="151" t="s">
        <v>488</v>
      </c>
      <c r="D11" s="152" t="s">
        <v>129</v>
      </c>
      <c r="E11" s="84"/>
    </row>
    <row r="12" spans="2:5" x14ac:dyDescent="0.3">
      <c r="B12" s="84"/>
      <c r="C12" s="151" t="s">
        <v>489</v>
      </c>
      <c r="D12" s="152" t="s">
        <v>130</v>
      </c>
      <c r="E12" s="84"/>
    </row>
    <row r="13" spans="2:5" x14ac:dyDescent="0.3">
      <c r="B13" s="84"/>
      <c r="C13" s="151" t="s">
        <v>245</v>
      </c>
      <c r="D13" s="152" t="s">
        <v>499</v>
      </c>
      <c r="E13" s="84"/>
    </row>
    <row r="14" spans="2:5" s="162" customFormat="1" x14ac:dyDescent="0.3">
      <c r="B14" s="161"/>
      <c r="C14" s="151" t="s">
        <v>490</v>
      </c>
      <c r="D14" s="152" t="s">
        <v>131</v>
      </c>
      <c r="E14" s="161"/>
    </row>
    <row r="15" spans="2:5" s="162" customFormat="1" x14ac:dyDescent="0.3">
      <c r="B15" s="161"/>
      <c r="C15" s="151" t="s">
        <v>498</v>
      </c>
      <c r="D15" s="152" t="s">
        <v>132</v>
      </c>
      <c r="E15" s="161"/>
    </row>
    <row r="16" spans="2:5" s="162" customFormat="1" x14ac:dyDescent="0.3">
      <c r="B16" s="161"/>
      <c r="C16" s="151" t="s">
        <v>500</v>
      </c>
      <c r="D16" s="152" t="s">
        <v>491</v>
      </c>
      <c r="E16" s="161"/>
    </row>
    <row r="17" spans="2:5" x14ac:dyDescent="0.3">
      <c r="B17" s="84"/>
      <c r="C17" s="151" t="s">
        <v>492</v>
      </c>
      <c r="D17" s="152" t="s">
        <v>133</v>
      </c>
      <c r="E17" s="84"/>
    </row>
    <row r="18" spans="2:5" x14ac:dyDescent="0.3">
      <c r="B18" s="84"/>
      <c r="C18" s="151" t="s">
        <v>493</v>
      </c>
      <c r="D18" s="152" t="s">
        <v>134</v>
      </c>
      <c r="E18" s="84"/>
    </row>
    <row r="19" spans="2:5" x14ac:dyDescent="0.3">
      <c r="B19" s="84"/>
      <c r="C19" s="151" t="s">
        <v>242</v>
      </c>
      <c r="D19" s="152" t="s">
        <v>248</v>
      </c>
      <c r="E19" s="84"/>
    </row>
    <row r="20" spans="2:5" x14ac:dyDescent="0.3">
      <c r="B20" s="84"/>
      <c r="C20" s="151" t="s">
        <v>494</v>
      </c>
      <c r="D20" s="152" t="s">
        <v>135</v>
      </c>
      <c r="E20" s="84"/>
    </row>
    <row r="21" spans="2:5" x14ac:dyDescent="0.3">
      <c r="B21" s="84"/>
      <c r="C21" s="84"/>
      <c r="D21" s="84"/>
      <c r="E21" s="84"/>
    </row>
  </sheetData>
  <mergeCells count="1">
    <mergeCell ref="C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ABAEB-AD70-44BC-997F-40049A119274}">
  <sheetPr codeName="Sheet1">
    <tabColor theme="0"/>
  </sheetPr>
  <dimension ref="B2:X27"/>
  <sheetViews>
    <sheetView zoomScale="60" zoomScaleNormal="60" workbookViewId="0">
      <selection activeCell="C2" sqref="C2:W2"/>
    </sheetView>
  </sheetViews>
  <sheetFormatPr defaultColWidth="9.1796875" defaultRowHeight="14.5" x14ac:dyDescent="0.35"/>
  <cols>
    <col min="1" max="1" width="1.81640625" style="51" customWidth="1"/>
    <col min="2" max="2" width="3.54296875" style="51" customWidth="1"/>
    <col min="3" max="22" width="9.1796875" style="51"/>
    <col min="23" max="23" width="9.1796875" style="51" customWidth="1"/>
    <col min="24" max="24" width="6.81640625" style="51" customWidth="1"/>
    <col min="25" max="25" width="5" style="51" customWidth="1"/>
    <col min="26" max="16384" width="9.1796875" style="51"/>
  </cols>
  <sheetData>
    <row r="2" spans="2:24" ht="22.5" x14ac:dyDescent="0.35">
      <c r="B2"/>
      <c r="C2" s="261" t="s">
        <v>280</v>
      </c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/>
    </row>
    <row r="3" spans="2:24" x14ac:dyDescent="0.3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2:24" x14ac:dyDescent="0.35"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2:24" x14ac:dyDescent="0.3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2:24" x14ac:dyDescent="0.35"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2:24" x14ac:dyDescent="0.3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2:24" x14ac:dyDescent="0.35"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2:24" x14ac:dyDescent="0.35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2:24" x14ac:dyDescent="0.35"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2:24" x14ac:dyDescent="0.35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2:24" x14ac:dyDescent="0.35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spans="2:24" x14ac:dyDescent="0.35"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2:24" x14ac:dyDescent="0.3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2:24" x14ac:dyDescent="0.3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2:24" x14ac:dyDescent="0.3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2:24" x14ac:dyDescent="0.3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2:24" x14ac:dyDescent="0.35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2:24" x14ac:dyDescent="0.35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2:24" x14ac:dyDescent="0.3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2:24" x14ac:dyDescent="0.35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2:24" x14ac:dyDescent="0.35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2:24" x14ac:dyDescent="0.35"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2:24" x14ac:dyDescent="0.35"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2:24" x14ac:dyDescent="0.3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2:24" x14ac:dyDescent="0.3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2:24" x14ac:dyDescent="0.35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</sheetData>
  <mergeCells count="1">
    <mergeCell ref="C2:W2"/>
  </mergeCells>
  <pageMargins left="0.7" right="0.7" top="0.75" bottom="0.75" header="0.3" footer="0.3"/>
  <pageSetup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EED84-E886-4401-99C0-1AC5A00572F1}">
  <sheetPr codeName="Sheet4">
    <tabColor theme="0"/>
  </sheetPr>
  <dimension ref="B1:Z26"/>
  <sheetViews>
    <sheetView zoomScale="50" zoomScaleNormal="50" workbookViewId="0">
      <selection activeCell="S38" sqref="S38"/>
    </sheetView>
  </sheetViews>
  <sheetFormatPr defaultColWidth="8.81640625" defaultRowHeight="11.5" x14ac:dyDescent="0.25"/>
  <cols>
    <col min="1" max="1" width="2.81640625" style="76" customWidth="1"/>
    <col min="2" max="2" width="4.453125" style="65" customWidth="1"/>
    <col min="3" max="26" width="8.81640625" style="65"/>
    <col min="27" max="16384" width="8.81640625" style="76"/>
  </cols>
  <sheetData>
    <row r="1" spans="2:26" x14ac:dyDescent="0.25"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3" spans="2:26" ht="22.5" x14ac:dyDescent="0.25">
      <c r="C3" s="262" t="s">
        <v>142</v>
      </c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</row>
    <row r="26" spans="19:19" ht="15.5" x14ac:dyDescent="0.25">
      <c r="S26" s="66"/>
    </row>
  </sheetData>
  <mergeCells count="1">
    <mergeCell ref="C3:R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F9387-E13F-4C30-9791-9A677B0E5F9A}">
  <sheetPr codeName="Sheet2">
    <tabColor theme="0"/>
  </sheetPr>
  <dimension ref="B2:V34"/>
  <sheetViews>
    <sheetView zoomScale="70" zoomScaleNormal="70" workbookViewId="0">
      <selection activeCell="B3" sqref="B3"/>
    </sheetView>
  </sheetViews>
  <sheetFormatPr defaultColWidth="9.1796875" defaultRowHeight="14.5" x14ac:dyDescent="0.35"/>
  <cols>
    <col min="1" max="1" width="2.54296875" style="51" customWidth="1"/>
    <col min="2" max="9" width="9.1796875" style="51"/>
    <col min="10" max="10" width="8.81640625" style="51" customWidth="1"/>
    <col min="11" max="22" width="9.1796875" style="51"/>
    <col min="23" max="23" width="4.453125" style="51" customWidth="1"/>
    <col min="24" max="24" width="3.453125" style="51" customWidth="1"/>
    <col min="25" max="16384" width="9.1796875" style="51"/>
  </cols>
  <sheetData>
    <row r="2" spans="2:22" ht="36" customHeight="1" x14ac:dyDescent="0.35">
      <c r="B2" s="261" t="s">
        <v>281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</row>
    <row r="3" spans="2:22" ht="36" customHeight="1" x14ac:dyDescent="0.3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</row>
    <row r="4" spans="2:22" x14ac:dyDescent="0.35"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2:22" x14ac:dyDescent="0.3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2:22" x14ac:dyDescent="0.35"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2:22" x14ac:dyDescent="0.3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2:22" x14ac:dyDescent="0.35"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2:22" x14ac:dyDescent="0.35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</row>
    <row r="10" spans="2:22" x14ac:dyDescent="0.35"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2:22" x14ac:dyDescent="0.35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2:22" x14ac:dyDescent="0.35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2:22" x14ac:dyDescent="0.35"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2:22" x14ac:dyDescent="0.3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2:22" x14ac:dyDescent="0.3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2:22" x14ac:dyDescent="0.3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2:22" x14ac:dyDescent="0.3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2:22" x14ac:dyDescent="0.35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2:22" x14ac:dyDescent="0.35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2:22" x14ac:dyDescent="0.35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2:22" x14ac:dyDescent="0.35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2:22" x14ac:dyDescent="0.35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2:22" x14ac:dyDescent="0.35"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2:22" x14ac:dyDescent="0.35"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2:22" x14ac:dyDescent="0.3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2:22" x14ac:dyDescent="0.3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2:22" x14ac:dyDescent="0.35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2:22" x14ac:dyDescent="0.35"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2:22" x14ac:dyDescent="0.35"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2:22" x14ac:dyDescent="0.3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2:22" x14ac:dyDescent="0.35"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2:22" x14ac:dyDescent="0.3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2:22" x14ac:dyDescent="0.3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spans="2:22" x14ac:dyDescent="0.3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</sheetData>
  <mergeCells count="1">
    <mergeCell ref="B2:V2"/>
  </mergeCells>
  <pageMargins left="0.7" right="0.7" top="0.75" bottom="0.75" header="0.3" footer="0.3"/>
  <pageSetup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A30F8-E86C-463A-8A1F-D1B372EB6855}">
  <sheetPr codeName="Sheet11">
    <tabColor rgb="FF00B0F0"/>
  </sheetPr>
  <dimension ref="B2:V30"/>
  <sheetViews>
    <sheetView zoomScale="70" zoomScaleNormal="70" workbookViewId="0">
      <selection activeCell="B3" sqref="B3"/>
    </sheetView>
  </sheetViews>
  <sheetFormatPr defaultColWidth="9.453125" defaultRowHeight="14.5" x14ac:dyDescent="0.35"/>
  <cols>
    <col min="1" max="1" width="2.54296875" style="51" customWidth="1"/>
    <col min="2" max="22" width="9.453125" style="51"/>
    <col min="23" max="23" width="3.54296875" style="51" customWidth="1"/>
    <col min="24" max="16384" width="9.453125" style="51"/>
  </cols>
  <sheetData>
    <row r="2" spans="2:22" ht="49.5" customHeight="1" x14ac:dyDescent="0.35">
      <c r="B2" s="261" t="s">
        <v>282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</row>
    <row r="3" spans="2:22" ht="36" customHeight="1" x14ac:dyDescent="0.3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</row>
    <row r="4" spans="2:22" x14ac:dyDescent="0.35"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2:22" x14ac:dyDescent="0.3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2:22" x14ac:dyDescent="0.35"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2:22" x14ac:dyDescent="0.3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2:22" x14ac:dyDescent="0.35"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2:22" x14ac:dyDescent="0.35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</row>
    <row r="10" spans="2:22" x14ac:dyDescent="0.35"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2:22" x14ac:dyDescent="0.35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2:22" x14ac:dyDescent="0.35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2:22" x14ac:dyDescent="0.35"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2:22" x14ac:dyDescent="0.3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2:22" x14ac:dyDescent="0.3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2:22" x14ac:dyDescent="0.3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2:22" x14ac:dyDescent="0.35"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2:22" x14ac:dyDescent="0.35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2:22" x14ac:dyDescent="0.35"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</row>
    <row r="20" spans="2:22" x14ac:dyDescent="0.35"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</row>
    <row r="21" spans="2:22" x14ac:dyDescent="0.35"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</row>
    <row r="22" spans="2:22" x14ac:dyDescent="0.35"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</row>
    <row r="23" spans="2:22" x14ac:dyDescent="0.35"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</row>
    <row r="24" spans="2:22" x14ac:dyDescent="0.35"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</row>
    <row r="25" spans="2:22" x14ac:dyDescent="0.35"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</row>
    <row r="26" spans="2:22" x14ac:dyDescent="0.35"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</row>
    <row r="27" spans="2:22" x14ac:dyDescent="0.35"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</row>
    <row r="28" spans="2:22" x14ac:dyDescent="0.35"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</row>
    <row r="29" spans="2:22" x14ac:dyDescent="0.35"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</row>
    <row r="30" spans="2:22" x14ac:dyDescent="0.35"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</row>
  </sheetData>
  <mergeCells count="1">
    <mergeCell ref="B2:V2"/>
  </mergeCells>
  <pageMargins left="0.7" right="0.7" top="0.75" bottom="0.75" header="0.3" footer="0.3"/>
  <pageSetup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79E60-877E-4B14-85BF-DA00FB0448C4}">
  <sheetPr codeName="Sheet14">
    <tabColor theme="4"/>
  </sheetPr>
  <dimension ref="A1:P89"/>
  <sheetViews>
    <sheetView zoomScale="40" zoomScaleNormal="40" workbookViewId="0">
      <selection activeCell="E9" sqref="E9"/>
    </sheetView>
  </sheetViews>
  <sheetFormatPr defaultColWidth="7.54296875" defaultRowHeight="15.5" x14ac:dyDescent="0.35"/>
  <cols>
    <col min="1" max="1" width="4.54296875" style="107" customWidth="1"/>
    <col min="2" max="2" width="7.54296875" style="107"/>
    <col min="3" max="3" width="47.1796875" style="108" customWidth="1"/>
    <col min="4" max="4" width="4.1796875" style="119" customWidth="1"/>
    <col min="5" max="5" width="255.54296875" style="107" bestFit="1" customWidth="1"/>
    <col min="6" max="6" width="13.54296875" style="111" customWidth="1"/>
    <col min="7" max="7" width="15.54296875" style="111" customWidth="1"/>
    <col min="8" max="8" width="21" style="111" bestFit="1" customWidth="1"/>
    <col min="9" max="9" width="25.54296875" style="111" bestFit="1" customWidth="1"/>
    <col min="10" max="10" width="18.1796875" style="107" customWidth="1"/>
    <col min="11" max="11" width="41.6328125" style="112" customWidth="1"/>
    <col min="12" max="12" width="21.453125" style="107" hidden="1" customWidth="1"/>
    <col min="13" max="13" width="17.453125" style="107" hidden="1" customWidth="1"/>
    <col min="14" max="14" width="19.54296875" style="107" hidden="1" customWidth="1"/>
    <col min="15" max="15" width="19.81640625" style="107" hidden="1" customWidth="1"/>
    <col min="16" max="16" width="25.81640625" style="113" hidden="1" customWidth="1"/>
    <col min="17" max="17" width="17.453125" style="80" customWidth="1"/>
    <col min="18" max="18" width="27" style="80" customWidth="1"/>
    <col min="19" max="16384" width="7.54296875" style="80"/>
  </cols>
  <sheetData>
    <row r="1" spans="1:16" x14ac:dyDescent="0.35">
      <c r="D1" s="109"/>
      <c r="E1" s="110"/>
    </row>
    <row r="2" spans="1:16" ht="86.5" customHeight="1" x14ac:dyDescent="0.35">
      <c r="B2" s="67"/>
      <c r="C2" s="290" t="s">
        <v>283</v>
      </c>
      <c r="D2" s="290"/>
      <c r="E2" s="290"/>
      <c r="F2" s="290"/>
      <c r="G2" s="290"/>
      <c r="H2" s="290"/>
      <c r="I2" s="290"/>
      <c r="J2" s="290"/>
      <c r="K2" s="136"/>
      <c r="L2" s="114"/>
      <c r="M2" s="114"/>
      <c r="N2" s="114"/>
      <c r="O2" s="114"/>
      <c r="P2" s="115"/>
    </row>
    <row r="3" spans="1:16" x14ac:dyDescent="0.35">
      <c r="B3" s="67"/>
      <c r="C3" s="142"/>
      <c r="D3" s="137"/>
      <c r="E3" s="138"/>
      <c r="F3" s="143"/>
      <c r="G3" s="143"/>
      <c r="H3" s="143"/>
      <c r="I3" s="143"/>
      <c r="J3" s="141"/>
      <c r="K3" s="136"/>
    </row>
    <row r="4" spans="1:16" s="79" customFormat="1" ht="62" customHeight="1" thickBot="1" x14ac:dyDescent="0.55000000000000004">
      <c r="A4" s="116"/>
      <c r="B4" s="117"/>
      <c r="C4" s="168" t="s">
        <v>223</v>
      </c>
      <c r="D4" s="291" t="s">
        <v>143</v>
      </c>
      <c r="E4" s="291"/>
      <c r="F4" s="169" t="s">
        <v>144</v>
      </c>
      <c r="G4" s="169" t="s">
        <v>145</v>
      </c>
      <c r="H4" s="169" t="s">
        <v>146</v>
      </c>
      <c r="I4" s="169" t="s">
        <v>147</v>
      </c>
      <c r="J4" s="169" t="s">
        <v>148</v>
      </c>
      <c r="K4" s="169" t="s">
        <v>255</v>
      </c>
      <c r="L4" s="107" t="s">
        <v>145</v>
      </c>
      <c r="M4" s="107" t="s">
        <v>167</v>
      </c>
      <c r="N4" s="107" t="s">
        <v>168</v>
      </c>
      <c r="O4" s="107" t="s">
        <v>169</v>
      </c>
      <c r="P4" s="107" t="s">
        <v>257</v>
      </c>
    </row>
    <row r="5" spans="1:16" ht="33" thickBot="1" x14ac:dyDescent="0.7">
      <c r="B5" s="67"/>
      <c r="C5" s="171" t="s">
        <v>149</v>
      </c>
      <c r="D5" s="171"/>
      <c r="E5" s="171"/>
      <c r="F5" s="171"/>
      <c r="G5" s="171"/>
      <c r="H5" s="171"/>
      <c r="I5" s="171"/>
      <c r="J5" s="170"/>
      <c r="K5" s="170"/>
    </row>
    <row r="6" spans="1:16" s="77" customFormat="1" ht="20.149999999999999" customHeight="1" x14ac:dyDescent="0.35">
      <c r="B6" s="52"/>
      <c r="C6" s="285" t="s">
        <v>285</v>
      </c>
      <c r="D6" s="282" t="s">
        <v>284</v>
      </c>
      <c r="E6" s="283"/>
      <c r="F6" s="92"/>
      <c r="G6" s="92"/>
      <c r="H6" s="92"/>
      <c r="I6" s="92"/>
      <c r="J6" s="288" t="str">
        <f>IFERROR(O6,"-")</f>
        <v>-</v>
      </c>
      <c r="K6" s="329"/>
      <c r="L6" s="125"/>
      <c r="M6" s="125"/>
      <c r="N6" s="125"/>
      <c r="O6" s="125" t="str">
        <f>IFERROR(ROUND(AVERAGEIF(L7:N12,"&lt;&gt;0",L7:N12),0),"-")</f>
        <v>-</v>
      </c>
      <c r="P6" s="78"/>
    </row>
    <row r="7" spans="1:16" s="77" customFormat="1" ht="20.149999999999999" customHeight="1" x14ac:dyDescent="0.35">
      <c r="B7" s="52"/>
      <c r="C7" s="285"/>
      <c r="D7" s="172" t="s">
        <v>150</v>
      </c>
      <c r="E7" s="173" t="s">
        <v>298</v>
      </c>
      <c r="F7" s="93"/>
      <c r="G7" s="93"/>
      <c r="H7" s="92"/>
      <c r="I7" s="92"/>
      <c r="J7" s="288"/>
      <c r="K7" s="330"/>
      <c r="L7" s="125">
        <f t="shared" ref="L7:L12" si="0">IF(ISBLANK(G7),0,1)</f>
        <v>0</v>
      </c>
      <c r="M7" s="125">
        <f t="shared" ref="M7:M12" si="1">IF(ISBLANK(H7),0,3)</f>
        <v>0</v>
      </c>
      <c r="N7" s="125">
        <f t="shared" ref="N7:N12" si="2">IF(ISBLANK(I7),0,5)</f>
        <v>0</v>
      </c>
      <c r="O7" s="81"/>
      <c r="P7" s="78"/>
    </row>
    <row r="8" spans="1:16" s="77" customFormat="1" ht="20.149999999999999" customHeight="1" x14ac:dyDescent="0.35">
      <c r="B8" s="52"/>
      <c r="C8" s="285"/>
      <c r="D8" s="172" t="s">
        <v>150</v>
      </c>
      <c r="E8" s="174" t="s">
        <v>301</v>
      </c>
      <c r="F8" s="93"/>
      <c r="G8" s="93"/>
      <c r="H8" s="92"/>
      <c r="I8" s="92"/>
      <c r="J8" s="288"/>
      <c r="K8" s="330"/>
      <c r="L8" s="125">
        <f t="shared" si="0"/>
        <v>0</v>
      </c>
      <c r="M8" s="125">
        <f t="shared" si="1"/>
        <v>0</v>
      </c>
      <c r="N8" s="125">
        <f t="shared" si="2"/>
        <v>0</v>
      </c>
      <c r="O8" s="81"/>
      <c r="P8" s="78"/>
    </row>
    <row r="9" spans="1:16" s="77" customFormat="1" ht="20.149999999999999" customHeight="1" x14ac:dyDescent="0.35">
      <c r="B9" s="52"/>
      <c r="C9" s="285"/>
      <c r="D9" s="175" t="s">
        <v>150</v>
      </c>
      <c r="E9" s="176" t="s">
        <v>299</v>
      </c>
      <c r="F9" s="93"/>
      <c r="G9" s="93"/>
      <c r="H9" s="92"/>
      <c r="I9" s="92"/>
      <c r="J9" s="288"/>
      <c r="K9" s="330"/>
      <c r="L9" s="125">
        <f t="shared" si="0"/>
        <v>0</v>
      </c>
      <c r="M9" s="125">
        <f t="shared" si="1"/>
        <v>0</v>
      </c>
      <c r="N9" s="125">
        <f t="shared" si="2"/>
        <v>0</v>
      </c>
      <c r="O9" s="81"/>
      <c r="P9" s="78"/>
    </row>
    <row r="10" spans="1:16" s="77" customFormat="1" ht="20.149999999999999" customHeight="1" x14ac:dyDescent="0.35">
      <c r="B10" s="52"/>
      <c r="C10" s="285"/>
      <c r="D10" s="175" t="s">
        <v>150</v>
      </c>
      <c r="E10" s="176" t="s">
        <v>302</v>
      </c>
      <c r="F10" s="93"/>
      <c r="G10" s="93"/>
      <c r="H10" s="92"/>
      <c r="I10" s="92"/>
      <c r="J10" s="288"/>
      <c r="K10" s="330"/>
      <c r="L10" s="125">
        <f t="shared" si="0"/>
        <v>0</v>
      </c>
      <c r="M10" s="125">
        <f t="shared" si="1"/>
        <v>0</v>
      </c>
      <c r="N10" s="125">
        <f t="shared" si="2"/>
        <v>0</v>
      </c>
      <c r="O10" s="81"/>
      <c r="P10" s="78"/>
    </row>
    <row r="11" spans="1:16" s="77" customFormat="1" ht="20.149999999999999" customHeight="1" x14ac:dyDescent="0.35">
      <c r="B11" s="52"/>
      <c r="C11" s="285"/>
      <c r="D11" s="175" t="s">
        <v>150</v>
      </c>
      <c r="E11" s="176" t="s">
        <v>300</v>
      </c>
      <c r="F11" s="93"/>
      <c r="G11" s="93"/>
      <c r="H11" s="92"/>
      <c r="I11" s="92"/>
      <c r="J11" s="288"/>
      <c r="K11" s="330"/>
      <c r="L11" s="125">
        <f t="shared" si="0"/>
        <v>0</v>
      </c>
      <c r="M11" s="125">
        <f t="shared" si="1"/>
        <v>0</v>
      </c>
      <c r="N11" s="125">
        <f t="shared" si="2"/>
        <v>0</v>
      </c>
      <c r="O11" s="81"/>
      <c r="P11" s="78"/>
    </row>
    <row r="12" spans="1:16" s="77" customFormat="1" ht="20.5" customHeight="1" thickBot="1" x14ac:dyDescent="0.4">
      <c r="B12" s="52"/>
      <c r="C12" s="286"/>
      <c r="D12" s="177" t="s">
        <v>150</v>
      </c>
      <c r="E12" s="178" t="s">
        <v>303</v>
      </c>
      <c r="F12" s="94"/>
      <c r="G12" s="94"/>
      <c r="H12" s="92"/>
      <c r="I12" s="94"/>
      <c r="J12" s="289"/>
      <c r="K12" s="331"/>
      <c r="L12" s="125">
        <f t="shared" si="0"/>
        <v>0</v>
      </c>
      <c r="M12" s="125">
        <f t="shared" si="1"/>
        <v>0</v>
      </c>
      <c r="N12" s="125">
        <f t="shared" si="2"/>
        <v>0</v>
      </c>
      <c r="O12" s="81"/>
      <c r="P12" s="78"/>
    </row>
    <row r="13" spans="1:16" s="77" customFormat="1" ht="20.149999999999999" customHeight="1" x14ac:dyDescent="0.35">
      <c r="B13" s="52"/>
      <c r="C13" s="284" t="s">
        <v>83</v>
      </c>
      <c r="D13" s="270" t="s">
        <v>307</v>
      </c>
      <c r="E13" s="271"/>
      <c r="F13" s="95"/>
      <c r="G13" s="95"/>
      <c r="H13" s="95"/>
      <c r="I13" s="92"/>
      <c r="J13" s="287" t="str">
        <f>IFERROR(O13,"-")</f>
        <v>-</v>
      </c>
      <c r="K13" s="332"/>
      <c r="L13" s="125"/>
      <c r="M13" s="125"/>
      <c r="N13" s="125"/>
      <c r="O13" s="125" t="str">
        <f>IFERROR(ROUND(AVERAGEIF(L14:N18,"&lt;&gt;0",L14:N18),0),"-")</f>
        <v>-</v>
      </c>
      <c r="P13" s="126"/>
    </row>
    <row r="14" spans="1:16" s="77" customFormat="1" ht="20.25" customHeight="1" x14ac:dyDescent="0.35">
      <c r="B14" s="52"/>
      <c r="C14" s="285"/>
      <c r="D14" s="172" t="s">
        <v>150</v>
      </c>
      <c r="E14" s="173" t="s">
        <v>308</v>
      </c>
      <c r="F14" s="93"/>
      <c r="G14" s="93"/>
      <c r="H14" s="93"/>
      <c r="I14" s="92"/>
      <c r="J14" s="288"/>
      <c r="K14" s="330"/>
      <c r="L14" s="125">
        <f t="shared" ref="L14:L28" si="3">IF(ISBLANK(G14),0,1)</f>
        <v>0</v>
      </c>
      <c r="M14" s="125">
        <f t="shared" ref="M14:M28" si="4">IF(ISBLANK(H14),0,3)</f>
        <v>0</v>
      </c>
      <c r="N14" s="125">
        <f t="shared" ref="N14:N29" si="5">IF(ISBLANK(I14),0,5)</f>
        <v>0</v>
      </c>
      <c r="O14" s="125"/>
      <c r="P14" s="126"/>
    </row>
    <row r="15" spans="1:16" s="77" customFormat="1" ht="20.149999999999999" customHeight="1" x14ac:dyDescent="0.35">
      <c r="B15" s="52"/>
      <c r="C15" s="285"/>
      <c r="D15" s="172" t="s">
        <v>150</v>
      </c>
      <c r="E15" s="173" t="s">
        <v>309</v>
      </c>
      <c r="F15" s="93"/>
      <c r="G15" s="93"/>
      <c r="H15" s="93"/>
      <c r="I15" s="92"/>
      <c r="J15" s="288"/>
      <c r="K15" s="330"/>
      <c r="L15" s="125">
        <f t="shared" si="3"/>
        <v>0</v>
      </c>
      <c r="M15" s="125">
        <f t="shared" si="4"/>
        <v>0</v>
      </c>
      <c r="N15" s="125">
        <f t="shared" si="5"/>
        <v>0</v>
      </c>
      <c r="O15" s="125"/>
      <c r="P15" s="126"/>
    </row>
    <row r="16" spans="1:16" s="77" customFormat="1" ht="20.149999999999999" customHeight="1" x14ac:dyDescent="0.35">
      <c r="B16" s="52"/>
      <c r="C16" s="285"/>
      <c r="D16" s="175" t="s">
        <v>150</v>
      </c>
      <c r="E16" s="173" t="s">
        <v>310</v>
      </c>
      <c r="F16" s="93"/>
      <c r="G16" s="93"/>
      <c r="H16" s="93"/>
      <c r="I16" s="92"/>
      <c r="J16" s="288"/>
      <c r="K16" s="330"/>
      <c r="L16" s="125">
        <f t="shared" si="3"/>
        <v>0</v>
      </c>
      <c r="M16" s="125">
        <f t="shared" si="4"/>
        <v>0</v>
      </c>
      <c r="N16" s="125">
        <f t="shared" si="5"/>
        <v>0</v>
      </c>
      <c r="O16" s="125"/>
      <c r="P16" s="126"/>
    </row>
    <row r="17" spans="2:16" s="77" customFormat="1" ht="20.149999999999999" customHeight="1" x14ac:dyDescent="0.35">
      <c r="B17" s="52"/>
      <c r="C17" s="285"/>
      <c r="D17" s="175" t="s">
        <v>150</v>
      </c>
      <c r="E17" s="173" t="s">
        <v>311</v>
      </c>
      <c r="F17" s="93"/>
      <c r="G17" s="93"/>
      <c r="H17" s="93"/>
      <c r="I17" s="92"/>
      <c r="J17" s="288"/>
      <c r="K17" s="330"/>
      <c r="L17" s="125">
        <f t="shared" si="3"/>
        <v>0</v>
      </c>
      <c r="M17" s="125">
        <f t="shared" si="4"/>
        <v>0</v>
      </c>
      <c r="N17" s="125">
        <f t="shared" si="5"/>
        <v>0</v>
      </c>
      <c r="O17" s="125"/>
      <c r="P17" s="126"/>
    </row>
    <row r="18" spans="2:16" s="77" customFormat="1" ht="20.5" customHeight="1" thickBot="1" x14ac:dyDescent="0.4">
      <c r="B18" s="52"/>
      <c r="C18" s="286"/>
      <c r="D18" s="177" t="s">
        <v>150</v>
      </c>
      <c r="E18" s="179" t="s">
        <v>312</v>
      </c>
      <c r="F18" s="94"/>
      <c r="G18" s="94"/>
      <c r="H18" s="94"/>
      <c r="I18" s="94"/>
      <c r="J18" s="289"/>
      <c r="K18" s="331"/>
      <c r="L18" s="125">
        <f t="shared" si="3"/>
        <v>0</v>
      </c>
      <c r="M18" s="125">
        <f t="shared" si="4"/>
        <v>0</v>
      </c>
      <c r="N18" s="125">
        <f t="shared" si="5"/>
        <v>0</v>
      </c>
      <c r="O18" s="125"/>
      <c r="P18" s="126"/>
    </row>
    <row r="19" spans="2:16" s="77" customFormat="1" ht="20.25" customHeight="1" x14ac:dyDescent="0.35">
      <c r="B19" s="52"/>
      <c r="C19" s="284" t="s">
        <v>286</v>
      </c>
      <c r="D19" s="282" t="s">
        <v>313</v>
      </c>
      <c r="E19" s="283"/>
      <c r="F19" s="92"/>
      <c r="G19" s="92"/>
      <c r="H19" s="92"/>
      <c r="I19" s="92"/>
      <c r="J19" s="287" t="str">
        <f>IFERROR(O19,"-")</f>
        <v>-</v>
      </c>
      <c r="K19" s="332"/>
      <c r="L19" s="125"/>
      <c r="M19" s="125"/>
      <c r="N19" s="125"/>
      <c r="O19" s="125" t="str">
        <f>IFERROR(ROUND(AVERAGEIF(L20:N28,"&lt;&gt;0",L20:N28),0),"-")</f>
        <v>-</v>
      </c>
      <c r="P19" s="78"/>
    </row>
    <row r="20" spans="2:16" s="77" customFormat="1" ht="23.5" customHeight="1" x14ac:dyDescent="0.35">
      <c r="B20" s="52"/>
      <c r="C20" s="285"/>
      <c r="D20" s="180" t="s">
        <v>150</v>
      </c>
      <c r="E20" s="181" t="s">
        <v>295</v>
      </c>
      <c r="F20" s="93"/>
      <c r="G20" s="93"/>
      <c r="H20" s="93"/>
      <c r="I20" s="92"/>
      <c r="J20" s="288"/>
      <c r="K20" s="330"/>
      <c r="L20" s="125">
        <f t="shared" si="3"/>
        <v>0</v>
      </c>
      <c r="M20" s="125">
        <f t="shared" si="4"/>
        <v>0</v>
      </c>
      <c r="N20" s="125">
        <f t="shared" si="5"/>
        <v>0</v>
      </c>
      <c r="O20" s="78"/>
      <c r="P20" s="78"/>
    </row>
    <row r="21" spans="2:16" s="77" customFormat="1" ht="20.149999999999999" customHeight="1" x14ac:dyDescent="0.35">
      <c r="B21" s="52"/>
      <c r="C21" s="285"/>
      <c r="D21" s="180" t="s">
        <v>150</v>
      </c>
      <c r="E21" s="181" t="s">
        <v>314</v>
      </c>
      <c r="F21" s="93"/>
      <c r="G21" s="93"/>
      <c r="H21" s="93"/>
      <c r="I21" s="92"/>
      <c r="J21" s="288"/>
      <c r="K21" s="330"/>
      <c r="L21" s="125">
        <f t="shared" si="3"/>
        <v>0</v>
      </c>
      <c r="M21" s="125">
        <f t="shared" si="4"/>
        <v>0</v>
      </c>
      <c r="N21" s="125">
        <f t="shared" si="5"/>
        <v>0</v>
      </c>
      <c r="O21" s="78"/>
      <c r="P21" s="78"/>
    </row>
    <row r="22" spans="2:16" s="77" customFormat="1" ht="20.25" customHeight="1" x14ac:dyDescent="0.35">
      <c r="B22" s="52"/>
      <c r="C22" s="285"/>
      <c r="D22" s="180" t="s">
        <v>150</v>
      </c>
      <c r="E22" s="181" t="s">
        <v>316</v>
      </c>
      <c r="F22" s="93"/>
      <c r="G22" s="93"/>
      <c r="H22" s="93"/>
      <c r="I22" s="92"/>
      <c r="J22" s="288"/>
      <c r="K22" s="330"/>
      <c r="L22" s="125">
        <f t="shared" si="3"/>
        <v>0</v>
      </c>
      <c r="M22" s="125">
        <f t="shared" si="4"/>
        <v>0</v>
      </c>
      <c r="N22" s="125">
        <f t="shared" si="5"/>
        <v>0</v>
      </c>
      <c r="O22" s="78"/>
      <c r="P22" s="78"/>
    </row>
    <row r="23" spans="2:16" s="77" customFormat="1" ht="20.25" customHeight="1" x14ac:dyDescent="0.35">
      <c r="B23" s="52"/>
      <c r="C23" s="285"/>
      <c r="D23" s="180" t="s">
        <v>150</v>
      </c>
      <c r="E23" s="181" t="s">
        <v>317</v>
      </c>
      <c r="F23" s="93"/>
      <c r="G23" s="93"/>
      <c r="H23" s="93"/>
      <c r="I23" s="92"/>
      <c r="J23" s="288"/>
      <c r="K23" s="330"/>
      <c r="L23" s="125">
        <f t="shared" si="3"/>
        <v>0</v>
      </c>
      <c r="M23" s="125">
        <f t="shared" si="4"/>
        <v>0</v>
      </c>
      <c r="N23" s="125">
        <f t="shared" si="5"/>
        <v>0</v>
      </c>
      <c r="O23" s="78"/>
      <c r="P23" s="78"/>
    </row>
    <row r="24" spans="2:16" s="77" customFormat="1" ht="20.25" customHeight="1" x14ac:dyDescent="0.35">
      <c r="B24" s="52"/>
      <c r="C24" s="285"/>
      <c r="D24" s="180" t="s">
        <v>150</v>
      </c>
      <c r="E24" s="181" t="s">
        <v>318</v>
      </c>
      <c r="F24" s="93"/>
      <c r="G24" s="93"/>
      <c r="H24" s="93"/>
      <c r="I24" s="92"/>
      <c r="J24" s="288"/>
      <c r="K24" s="330"/>
      <c r="L24" s="125">
        <f t="shared" si="3"/>
        <v>0</v>
      </c>
      <c r="M24" s="125">
        <f t="shared" si="4"/>
        <v>0</v>
      </c>
      <c r="N24" s="125">
        <f t="shared" si="5"/>
        <v>0</v>
      </c>
      <c r="O24" s="78"/>
      <c r="P24" s="78"/>
    </row>
    <row r="25" spans="2:16" s="77" customFormat="1" ht="20.149999999999999" customHeight="1" x14ac:dyDescent="0.35">
      <c r="B25" s="52"/>
      <c r="C25" s="285"/>
      <c r="D25" s="180" t="s">
        <v>150</v>
      </c>
      <c r="E25" s="181" t="s">
        <v>319</v>
      </c>
      <c r="F25" s="93"/>
      <c r="G25" s="93"/>
      <c r="H25" s="93"/>
      <c r="I25" s="92"/>
      <c r="J25" s="288"/>
      <c r="K25" s="330"/>
      <c r="L25" s="125">
        <f t="shared" si="3"/>
        <v>0</v>
      </c>
      <c r="M25" s="125">
        <f t="shared" si="4"/>
        <v>0</v>
      </c>
      <c r="N25" s="125">
        <f t="shared" si="5"/>
        <v>0</v>
      </c>
      <c r="O25" s="78"/>
      <c r="P25" s="78"/>
    </row>
    <row r="26" spans="2:16" s="77" customFormat="1" ht="20.149999999999999" customHeight="1" x14ac:dyDescent="0.35">
      <c r="B26" s="52"/>
      <c r="C26" s="285"/>
      <c r="D26" s="180" t="s">
        <v>150</v>
      </c>
      <c r="E26" s="181" t="s">
        <v>320</v>
      </c>
      <c r="F26" s="93"/>
      <c r="G26" s="93"/>
      <c r="H26" s="93"/>
      <c r="I26" s="92"/>
      <c r="J26" s="288"/>
      <c r="K26" s="330"/>
      <c r="L26" s="125">
        <f t="shared" si="3"/>
        <v>0</v>
      </c>
      <c r="M26" s="125">
        <f t="shared" si="4"/>
        <v>0</v>
      </c>
      <c r="N26" s="125">
        <f t="shared" si="5"/>
        <v>0</v>
      </c>
      <c r="O26" s="78"/>
      <c r="P26" s="78"/>
    </row>
    <row r="27" spans="2:16" s="77" customFormat="1" ht="24" customHeight="1" x14ac:dyDescent="0.35">
      <c r="B27" s="52"/>
      <c r="C27" s="285"/>
      <c r="D27" s="180" t="s">
        <v>150</v>
      </c>
      <c r="E27" s="181" t="s">
        <v>304</v>
      </c>
      <c r="F27" s="93"/>
      <c r="G27" s="93"/>
      <c r="H27" s="93"/>
      <c r="I27" s="92"/>
      <c r="J27" s="288"/>
      <c r="K27" s="330"/>
      <c r="L27" s="125">
        <f t="shared" si="3"/>
        <v>0</v>
      </c>
      <c r="M27" s="125">
        <f t="shared" si="4"/>
        <v>0</v>
      </c>
      <c r="N27" s="125">
        <f t="shared" si="5"/>
        <v>0</v>
      </c>
      <c r="O27" s="78"/>
      <c r="P27" s="78"/>
    </row>
    <row r="28" spans="2:16" s="77" customFormat="1" ht="20.25" customHeight="1" thickBot="1" x14ac:dyDescent="0.4">
      <c r="B28" s="52"/>
      <c r="C28" s="286"/>
      <c r="D28" s="180" t="s">
        <v>150</v>
      </c>
      <c r="E28" s="181" t="s">
        <v>222</v>
      </c>
      <c r="F28" s="93"/>
      <c r="G28" s="93"/>
      <c r="H28" s="93"/>
      <c r="I28" s="148"/>
      <c r="J28" s="289"/>
      <c r="K28" s="331"/>
      <c r="L28" s="125">
        <f t="shared" si="3"/>
        <v>0</v>
      </c>
      <c r="M28" s="125">
        <f t="shared" si="4"/>
        <v>0</v>
      </c>
      <c r="N28" s="125">
        <f t="shared" si="5"/>
        <v>0</v>
      </c>
      <c r="O28" s="78"/>
      <c r="P28" s="78"/>
    </row>
    <row r="29" spans="2:16" s="77" customFormat="1" ht="20.25" customHeight="1" x14ac:dyDescent="0.35">
      <c r="B29" s="52"/>
      <c r="C29" s="284" t="s">
        <v>163</v>
      </c>
      <c r="D29" s="270" t="s">
        <v>151</v>
      </c>
      <c r="E29" s="271"/>
      <c r="F29" s="95"/>
      <c r="G29" s="95"/>
      <c r="H29" s="95"/>
      <c r="I29" s="92"/>
      <c r="J29" s="288" t="str">
        <f>IFERROR(O29,"-")</f>
        <v>-</v>
      </c>
      <c r="K29" s="329"/>
      <c r="L29" s="125"/>
      <c r="M29" s="125"/>
      <c r="N29" s="125">
        <f t="shared" si="5"/>
        <v>0</v>
      </c>
      <c r="O29" s="125" t="str">
        <f>IFERROR(ROUND(AVERAGEIF(L30:N34,"&lt;&gt;0",L30:N34),0),"-")</f>
        <v>-</v>
      </c>
      <c r="P29" s="78"/>
    </row>
    <row r="30" spans="2:16" s="77" customFormat="1" ht="20.25" customHeight="1" x14ac:dyDescent="0.35">
      <c r="B30" s="52"/>
      <c r="C30" s="285"/>
      <c r="D30" s="172" t="s">
        <v>150</v>
      </c>
      <c r="E30" s="173" t="s">
        <v>321</v>
      </c>
      <c r="F30" s="93"/>
      <c r="G30" s="93"/>
      <c r="H30" s="93"/>
      <c r="I30" s="92"/>
      <c r="J30" s="288"/>
      <c r="K30" s="330"/>
      <c r="L30" s="125">
        <f t="shared" ref="L30:L84" si="6">IF(ISBLANK(G30),0,1)</f>
        <v>0</v>
      </c>
      <c r="M30" s="125">
        <f t="shared" ref="M30:M84" si="7">IF(ISBLANK(H30),0,3)</f>
        <v>0</v>
      </c>
      <c r="N30" s="125">
        <f t="shared" ref="N30:N84" si="8">IF(ISBLANK(I30),0,5)</f>
        <v>0</v>
      </c>
      <c r="O30" s="82"/>
      <c r="P30" s="78"/>
    </row>
    <row r="31" spans="2:16" s="77" customFormat="1" ht="20.149999999999999" customHeight="1" x14ac:dyDescent="0.35">
      <c r="B31" s="52"/>
      <c r="C31" s="285"/>
      <c r="D31" s="172" t="s">
        <v>150</v>
      </c>
      <c r="E31" s="173" t="s">
        <v>296</v>
      </c>
      <c r="F31" s="93"/>
      <c r="G31" s="93"/>
      <c r="H31" s="93"/>
      <c r="I31" s="92"/>
      <c r="J31" s="288"/>
      <c r="K31" s="330"/>
      <c r="L31" s="125">
        <f t="shared" si="6"/>
        <v>0</v>
      </c>
      <c r="M31" s="125">
        <f t="shared" si="7"/>
        <v>0</v>
      </c>
      <c r="N31" s="125">
        <f t="shared" si="8"/>
        <v>0</v>
      </c>
      <c r="O31" s="82"/>
      <c r="P31" s="78"/>
    </row>
    <row r="32" spans="2:16" s="77" customFormat="1" ht="21" customHeight="1" x14ac:dyDescent="0.35">
      <c r="B32" s="52"/>
      <c r="C32" s="285"/>
      <c r="D32" s="172" t="s">
        <v>150</v>
      </c>
      <c r="E32" s="173" t="s">
        <v>322</v>
      </c>
      <c r="F32" s="93"/>
      <c r="G32" s="93"/>
      <c r="H32" s="93"/>
      <c r="I32" s="92"/>
      <c r="J32" s="288"/>
      <c r="K32" s="330"/>
      <c r="L32" s="125">
        <f t="shared" si="6"/>
        <v>0</v>
      </c>
      <c r="M32" s="125">
        <f t="shared" si="7"/>
        <v>0</v>
      </c>
      <c r="N32" s="125">
        <f t="shared" si="8"/>
        <v>0</v>
      </c>
      <c r="O32" s="81"/>
      <c r="P32" s="78"/>
    </row>
    <row r="33" spans="2:16" s="77" customFormat="1" ht="20.149999999999999" customHeight="1" x14ac:dyDescent="0.35">
      <c r="B33" s="52"/>
      <c r="C33" s="285"/>
      <c r="D33" s="172" t="s">
        <v>150</v>
      </c>
      <c r="E33" s="173" t="s">
        <v>323</v>
      </c>
      <c r="F33" s="93"/>
      <c r="G33" s="93"/>
      <c r="H33" s="93"/>
      <c r="I33" s="92"/>
      <c r="J33" s="288"/>
      <c r="K33" s="330"/>
      <c r="L33" s="125">
        <f t="shared" si="6"/>
        <v>0</v>
      </c>
      <c r="M33" s="125">
        <f t="shared" si="7"/>
        <v>0</v>
      </c>
      <c r="N33" s="125">
        <f t="shared" si="8"/>
        <v>0</v>
      </c>
      <c r="O33" s="80"/>
      <c r="P33" s="78"/>
    </row>
    <row r="34" spans="2:16" s="77" customFormat="1" ht="20.5" customHeight="1" thickBot="1" x14ac:dyDescent="0.4">
      <c r="B34" s="52"/>
      <c r="C34" s="285"/>
      <c r="D34" s="226" t="s">
        <v>150</v>
      </c>
      <c r="E34" s="174" t="s">
        <v>152</v>
      </c>
      <c r="F34" s="96"/>
      <c r="G34" s="96"/>
      <c r="H34" s="96"/>
      <c r="I34" s="102"/>
      <c r="J34" s="288"/>
      <c r="K34" s="333"/>
      <c r="L34" s="125">
        <f t="shared" si="6"/>
        <v>0</v>
      </c>
      <c r="M34" s="125">
        <f t="shared" si="7"/>
        <v>0</v>
      </c>
      <c r="N34" s="125">
        <f t="shared" si="8"/>
        <v>0</v>
      </c>
      <c r="O34" s="80"/>
      <c r="P34" s="78"/>
    </row>
    <row r="35" spans="2:16" s="77" customFormat="1" ht="33" thickBot="1" x14ac:dyDescent="0.7">
      <c r="B35" s="52"/>
      <c r="C35" s="182" t="s">
        <v>153</v>
      </c>
      <c r="D35" s="182"/>
      <c r="E35" s="183"/>
      <c r="F35" s="159"/>
      <c r="G35" s="159"/>
      <c r="H35" s="159"/>
      <c r="I35" s="159"/>
      <c r="J35" s="105"/>
      <c r="K35" s="334"/>
      <c r="L35" s="125"/>
      <c r="M35" s="125"/>
      <c r="N35" s="125"/>
      <c r="O35" s="78"/>
      <c r="P35" s="78"/>
    </row>
    <row r="36" spans="2:16" s="77" customFormat="1" ht="39" customHeight="1" x14ac:dyDescent="0.35">
      <c r="B36" s="52"/>
      <c r="C36" s="267" t="s">
        <v>287</v>
      </c>
      <c r="D36" s="282" t="s">
        <v>324</v>
      </c>
      <c r="E36" s="283"/>
      <c r="F36" s="92"/>
      <c r="G36" s="92"/>
      <c r="H36" s="92"/>
      <c r="I36" s="92"/>
      <c r="J36" s="264" t="str">
        <f>IFERROR(O36,"-")</f>
        <v>-</v>
      </c>
      <c r="K36" s="329"/>
      <c r="L36" s="125"/>
      <c r="M36" s="125"/>
      <c r="N36" s="125"/>
      <c r="O36" s="125" t="str">
        <f>IFERROR(ROUND(AVERAGEIF(L37:N42,"&lt;&gt;0",L37:N42),0),"-")</f>
        <v>-</v>
      </c>
      <c r="P36" s="78"/>
    </row>
    <row r="37" spans="2:16" s="77" customFormat="1" ht="20.25" customHeight="1" x14ac:dyDescent="0.35">
      <c r="B37" s="52"/>
      <c r="C37" s="267"/>
      <c r="D37" s="180" t="s">
        <v>150</v>
      </c>
      <c r="E37" s="181" t="s">
        <v>154</v>
      </c>
      <c r="F37" s="93"/>
      <c r="G37" s="93"/>
      <c r="H37" s="93"/>
      <c r="I37" s="93"/>
      <c r="J37" s="264"/>
      <c r="K37" s="330"/>
      <c r="L37" s="125">
        <f t="shared" si="6"/>
        <v>0</v>
      </c>
      <c r="M37" s="125">
        <f t="shared" si="7"/>
        <v>0</v>
      </c>
      <c r="N37" s="125">
        <f t="shared" si="8"/>
        <v>0</v>
      </c>
      <c r="O37" s="82"/>
      <c r="P37" s="78"/>
    </row>
    <row r="38" spans="2:16" s="77" customFormat="1" ht="20.25" customHeight="1" x14ac:dyDescent="0.35">
      <c r="B38" s="52"/>
      <c r="C38" s="267"/>
      <c r="D38" s="180" t="s">
        <v>150</v>
      </c>
      <c r="E38" s="181" t="s">
        <v>155</v>
      </c>
      <c r="F38" s="93"/>
      <c r="G38" s="93"/>
      <c r="H38" s="93"/>
      <c r="I38" s="93"/>
      <c r="J38" s="264"/>
      <c r="K38" s="330"/>
      <c r="L38" s="125">
        <f t="shared" si="6"/>
        <v>0</v>
      </c>
      <c r="M38" s="125">
        <f t="shared" si="7"/>
        <v>0</v>
      </c>
      <c r="N38" s="125">
        <f t="shared" si="8"/>
        <v>0</v>
      </c>
      <c r="O38" s="82"/>
      <c r="P38" s="78"/>
    </row>
    <row r="39" spans="2:16" s="77" customFormat="1" ht="20.25" customHeight="1" x14ac:dyDescent="0.35">
      <c r="B39" s="52"/>
      <c r="C39" s="267"/>
      <c r="D39" s="180" t="s">
        <v>150</v>
      </c>
      <c r="E39" s="181" t="s">
        <v>156</v>
      </c>
      <c r="F39" s="93"/>
      <c r="G39" s="93"/>
      <c r="H39" s="93"/>
      <c r="I39" s="93"/>
      <c r="J39" s="264"/>
      <c r="K39" s="330"/>
      <c r="L39" s="125">
        <f t="shared" si="6"/>
        <v>0</v>
      </c>
      <c r="M39" s="125">
        <f t="shared" si="7"/>
        <v>0</v>
      </c>
      <c r="N39" s="125">
        <f t="shared" si="8"/>
        <v>0</v>
      </c>
      <c r="O39" s="80"/>
      <c r="P39" s="78"/>
    </row>
    <row r="40" spans="2:16" s="77" customFormat="1" ht="20.25" customHeight="1" x14ac:dyDescent="0.35">
      <c r="B40" s="52"/>
      <c r="C40" s="267"/>
      <c r="D40" s="180" t="s">
        <v>150</v>
      </c>
      <c r="E40" s="181" t="s">
        <v>315</v>
      </c>
      <c r="F40" s="93"/>
      <c r="G40" s="93"/>
      <c r="H40" s="93"/>
      <c r="I40" s="93"/>
      <c r="J40" s="264"/>
      <c r="K40" s="330"/>
      <c r="L40" s="125">
        <f t="shared" si="6"/>
        <v>0</v>
      </c>
      <c r="M40" s="125">
        <f t="shared" si="7"/>
        <v>0</v>
      </c>
      <c r="N40" s="125">
        <f t="shared" si="8"/>
        <v>0</v>
      </c>
      <c r="O40" s="80"/>
      <c r="P40" s="78"/>
    </row>
    <row r="41" spans="2:16" s="77" customFormat="1" ht="21" customHeight="1" x14ac:dyDescent="0.35">
      <c r="B41" s="52"/>
      <c r="C41" s="267"/>
      <c r="D41" s="180" t="s">
        <v>150</v>
      </c>
      <c r="E41" s="181" t="s">
        <v>157</v>
      </c>
      <c r="F41" s="93"/>
      <c r="G41" s="93"/>
      <c r="H41" s="93"/>
      <c r="I41" s="93"/>
      <c r="J41" s="264"/>
      <c r="K41" s="330"/>
      <c r="L41" s="125">
        <f t="shared" si="6"/>
        <v>0</v>
      </c>
      <c r="M41" s="125">
        <f t="shared" si="7"/>
        <v>0</v>
      </c>
      <c r="N41" s="125">
        <f t="shared" si="8"/>
        <v>0</v>
      </c>
      <c r="O41" s="81"/>
      <c r="P41" s="78"/>
    </row>
    <row r="42" spans="2:16" s="77" customFormat="1" ht="20.5" customHeight="1" thickBot="1" x14ac:dyDescent="0.4">
      <c r="B42" s="52"/>
      <c r="C42" s="268"/>
      <c r="D42" s="184" t="s">
        <v>150</v>
      </c>
      <c r="E42" s="185" t="s">
        <v>158</v>
      </c>
      <c r="F42" s="94"/>
      <c r="G42" s="94"/>
      <c r="H42" s="94"/>
      <c r="I42" s="94"/>
      <c r="J42" s="269"/>
      <c r="K42" s="331"/>
      <c r="L42" s="125">
        <f t="shared" si="6"/>
        <v>0</v>
      </c>
      <c r="M42" s="125">
        <f t="shared" si="7"/>
        <v>0</v>
      </c>
      <c r="N42" s="125">
        <f t="shared" si="8"/>
        <v>0</v>
      </c>
      <c r="O42" s="80"/>
      <c r="P42" s="78"/>
    </row>
    <row r="43" spans="2:16" s="77" customFormat="1" ht="20.149999999999999" customHeight="1" x14ac:dyDescent="0.35">
      <c r="B43" s="52"/>
      <c r="C43" s="266" t="s">
        <v>288</v>
      </c>
      <c r="D43" s="270" t="s">
        <v>325</v>
      </c>
      <c r="E43" s="271" t="s">
        <v>159</v>
      </c>
      <c r="F43" s="95"/>
      <c r="G43" s="95"/>
      <c r="H43" s="95"/>
      <c r="I43" s="95"/>
      <c r="J43" s="272" t="str">
        <f>IFERROR(O43,"-")</f>
        <v>-</v>
      </c>
      <c r="K43" s="329"/>
      <c r="L43" s="125"/>
      <c r="M43" s="125"/>
      <c r="N43" s="125"/>
      <c r="O43" s="125" t="str">
        <f>IFERROR(ROUND(AVERAGEIF(L44:N50,"&lt;&gt;0",L44:N50),0),"-")</f>
        <v>-</v>
      </c>
      <c r="P43" s="78"/>
    </row>
    <row r="44" spans="2:16" s="77" customFormat="1" ht="20.25" customHeight="1" x14ac:dyDescent="0.35">
      <c r="B44" s="52"/>
      <c r="C44" s="267"/>
      <c r="D44" s="180" t="s">
        <v>150</v>
      </c>
      <c r="E44" s="181" t="s">
        <v>329</v>
      </c>
      <c r="F44" s="93"/>
      <c r="G44" s="93"/>
      <c r="H44" s="93"/>
      <c r="I44" s="93"/>
      <c r="J44" s="264"/>
      <c r="K44" s="330"/>
      <c r="L44" s="125">
        <f t="shared" si="6"/>
        <v>0</v>
      </c>
      <c r="M44" s="125">
        <f t="shared" si="7"/>
        <v>0</v>
      </c>
      <c r="N44" s="125">
        <f t="shared" si="8"/>
        <v>0</v>
      </c>
      <c r="O44" s="80"/>
      <c r="P44" s="78"/>
    </row>
    <row r="45" spans="2:16" s="77" customFormat="1" ht="20.25" customHeight="1" x14ac:dyDescent="0.35">
      <c r="B45" s="52"/>
      <c r="C45" s="267"/>
      <c r="D45" s="180" t="s">
        <v>150</v>
      </c>
      <c r="E45" s="181" t="s">
        <v>326</v>
      </c>
      <c r="F45" s="93"/>
      <c r="G45" s="93"/>
      <c r="H45" s="93"/>
      <c r="I45" s="93"/>
      <c r="J45" s="264"/>
      <c r="K45" s="330"/>
      <c r="L45" s="125">
        <f t="shared" si="6"/>
        <v>0</v>
      </c>
      <c r="M45" s="125">
        <f t="shared" si="7"/>
        <v>0</v>
      </c>
      <c r="N45" s="125">
        <f t="shared" si="8"/>
        <v>0</v>
      </c>
      <c r="O45" s="80"/>
      <c r="P45" s="78"/>
    </row>
    <row r="46" spans="2:16" s="77" customFormat="1" ht="20.25" customHeight="1" x14ac:dyDescent="0.35">
      <c r="B46" s="52"/>
      <c r="C46" s="267"/>
      <c r="D46" s="180" t="s">
        <v>150</v>
      </c>
      <c r="E46" s="181" t="s">
        <v>160</v>
      </c>
      <c r="F46" s="93"/>
      <c r="G46" s="93"/>
      <c r="H46" s="93"/>
      <c r="I46" s="93"/>
      <c r="J46" s="264"/>
      <c r="K46" s="330"/>
      <c r="L46" s="125">
        <f t="shared" si="6"/>
        <v>0</v>
      </c>
      <c r="M46" s="125">
        <f t="shared" si="7"/>
        <v>0</v>
      </c>
      <c r="N46" s="125">
        <f t="shared" si="8"/>
        <v>0</v>
      </c>
      <c r="O46" s="81"/>
      <c r="P46" s="78"/>
    </row>
    <row r="47" spans="2:16" s="77" customFormat="1" ht="20.25" customHeight="1" x14ac:dyDescent="0.35">
      <c r="B47" s="52"/>
      <c r="C47" s="267"/>
      <c r="D47" s="180" t="s">
        <v>150</v>
      </c>
      <c r="E47" s="181" t="s">
        <v>330</v>
      </c>
      <c r="F47" s="93"/>
      <c r="G47" s="93"/>
      <c r="H47" s="93"/>
      <c r="I47" s="93"/>
      <c r="J47" s="264"/>
      <c r="K47" s="330"/>
      <c r="L47" s="125">
        <f t="shared" si="6"/>
        <v>0</v>
      </c>
      <c r="M47" s="125">
        <f t="shared" si="7"/>
        <v>0</v>
      </c>
      <c r="N47" s="125">
        <f t="shared" si="8"/>
        <v>0</v>
      </c>
      <c r="O47" s="80"/>
      <c r="P47" s="78"/>
    </row>
    <row r="48" spans="2:16" s="77" customFormat="1" ht="20.149999999999999" customHeight="1" x14ac:dyDescent="0.35">
      <c r="B48" s="52"/>
      <c r="C48" s="267"/>
      <c r="D48" s="180" t="s">
        <v>150</v>
      </c>
      <c r="E48" s="181" t="s">
        <v>327</v>
      </c>
      <c r="F48" s="93"/>
      <c r="G48" s="93"/>
      <c r="H48" s="93"/>
      <c r="I48" s="93"/>
      <c r="J48" s="264"/>
      <c r="K48" s="330"/>
      <c r="L48" s="125">
        <f t="shared" si="6"/>
        <v>0</v>
      </c>
      <c r="M48" s="125">
        <f t="shared" si="7"/>
        <v>0</v>
      </c>
      <c r="N48" s="125">
        <f t="shared" si="8"/>
        <v>0</v>
      </c>
      <c r="O48" s="80"/>
      <c r="P48" s="78"/>
    </row>
    <row r="49" spans="2:16" s="77" customFormat="1" ht="20.149999999999999" customHeight="1" x14ac:dyDescent="0.35">
      <c r="B49" s="52"/>
      <c r="C49" s="267"/>
      <c r="D49" s="180" t="s">
        <v>150</v>
      </c>
      <c r="E49" s="181" t="s">
        <v>328</v>
      </c>
      <c r="F49" s="93"/>
      <c r="G49" s="93"/>
      <c r="H49" s="93"/>
      <c r="I49" s="93"/>
      <c r="J49" s="264"/>
      <c r="K49" s="330"/>
      <c r="L49" s="125">
        <f t="shared" si="6"/>
        <v>0</v>
      </c>
      <c r="M49" s="125">
        <f t="shared" si="7"/>
        <v>0</v>
      </c>
      <c r="N49" s="125">
        <f t="shared" si="8"/>
        <v>0</v>
      </c>
      <c r="O49" s="81"/>
      <c r="P49" s="78"/>
    </row>
    <row r="50" spans="2:16" s="77" customFormat="1" ht="20.5" customHeight="1" thickBot="1" x14ac:dyDescent="0.4">
      <c r="B50" s="52"/>
      <c r="C50" s="268"/>
      <c r="D50" s="184" t="s">
        <v>150</v>
      </c>
      <c r="E50" s="185" t="s">
        <v>503</v>
      </c>
      <c r="F50" s="94"/>
      <c r="G50" s="94"/>
      <c r="H50" s="94"/>
      <c r="I50" s="94"/>
      <c r="J50" s="269"/>
      <c r="K50" s="331"/>
      <c r="L50" s="125">
        <f t="shared" si="6"/>
        <v>0</v>
      </c>
      <c r="M50" s="125">
        <f t="shared" si="7"/>
        <v>0</v>
      </c>
      <c r="N50" s="125">
        <f t="shared" si="8"/>
        <v>0</v>
      </c>
      <c r="O50" s="80"/>
      <c r="P50" s="78"/>
    </row>
    <row r="51" spans="2:16" s="77" customFormat="1" ht="20.149999999999999" customHeight="1" x14ac:dyDescent="0.35">
      <c r="B51" s="52"/>
      <c r="C51" s="266" t="s">
        <v>289</v>
      </c>
      <c r="D51" s="270" t="s">
        <v>331</v>
      </c>
      <c r="E51" s="271"/>
      <c r="F51" s="95"/>
      <c r="G51" s="95"/>
      <c r="H51" s="95"/>
      <c r="I51" s="95"/>
      <c r="J51" s="73"/>
      <c r="K51" s="329"/>
      <c r="L51" s="125"/>
      <c r="M51" s="125"/>
      <c r="N51" s="125"/>
      <c r="O51" s="125" t="str">
        <f>IFERROR(ROUND(AVERAGEIF(L52:N55,"&lt;&gt;0",L52:N55),0),"-")</f>
        <v>-</v>
      </c>
      <c r="P51" s="78"/>
    </row>
    <row r="52" spans="2:16" s="77" customFormat="1" ht="41" x14ac:dyDescent="0.35">
      <c r="B52" s="52"/>
      <c r="C52" s="267"/>
      <c r="D52" s="180" t="s">
        <v>150</v>
      </c>
      <c r="E52" s="181" t="s">
        <v>332</v>
      </c>
      <c r="F52" s="93"/>
      <c r="G52" s="93"/>
      <c r="H52" s="93"/>
      <c r="I52" s="93"/>
      <c r="J52" s="264" t="str">
        <f>IFERROR(O51,"-")</f>
        <v>-</v>
      </c>
      <c r="K52" s="330"/>
      <c r="L52" s="125">
        <f t="shared" si="6"/>
        <v>0</v>
      </c>
      <c r="M52" s="125">
        <f t="shared" si="7"/>
        <v>0</v>
      </c>
      <c r="N52" s="125">
        <f t="shared" si="8"/>
        <v>0</v>
      </c>
      <c r="O52" s="80"/>
      <c r="P52" s="78"/>
    </row>
    <row r="53" spans="2:16" s="77" customFormat="1" ht="20.149999999999999" customHeight="1" x14ac:dyDescent="0.35">
      <c r="B53" s="52"/>
      <c r="C53" s="267"/>
      <c r="D53" s="180" t="s">
        <v>150</v>
      </c>
      <c r="E53" s="227" t="s">
        <v>333</v>
      </c>
      <c r="F53" s="93"/>
      <c r="G53" s="93"/>
      <c r="H53" s="93"/>
      <c r="I53" s="93"/>
      <c r="J53" s="264"/>
      <c r="K53" s="330"/>
      <c r="L53" s="125">
        <f t="shared" si="6"/>
        <v>0</v>
      </c>
      <c r="M53" s="125">
        <f t="shared" si="7"/>
        <v>0</v>
      </c>
      <c r="N53" s="125">
        <f t="shared" si="8"/>
        <v>0</v>
      </c>
      <c r="O53" s="80"/>
      <c r="P53" s="78"/>
    </row>
    <row r="54" spans="2:16" s="77" customFormat="1" ht="24.65" customHeight="1" x14ac:dyDescent="0.35">
      <c r="B54" s="52"/>
      <c r="C54" s="267"/>
      <c r="D54" s="180" t="s">
        <v>150</v>
      </c>
      <c r="E54" s="227" t="s">
        <v>334</v>
      </c>
      <c r="F54" s="93"/>
      <c r="G54" s="93"/>
      <c r="H54" s="93"/>
      <c r="I54" s="93"/>
      <c r="J54" s="264"/>
      <c r="K54" s="330"/>
      <c r="L54" s="125">
        <f t="shared" si="6"/>
        <v>0</v>
      </c>
      <c r="M54" s="125">
        <f t="shared" si="7"/>
        <v>0</v>
      </c>
      <c r="N54" s="125">
        <f t="shared" si="8"/>
        <v>0</v>
      </c>
      <c r="O54" s="81"/>
      <c r="P54" s="78"/>
    </row>
    <row r="55" spans="2:16" s="77" customFormat="1" ht="20.5" customHeight="1" thickBot="1" x14ac:dyDescent="0.4">
      <c r="B55" s="52"/>
      <c r="C55" s="268"/>
      <c r="D55" s="184" t="s">
        <v>150</v>
      </c>
      <c r="E55" s="185" t="s">
        <v>335</v>
      </c>
      <c r="F55" s="94"/>
      <c r="G55" s="94"/>
      <c r="H55" s="94"/>
      <c r="I55" s="94"/>
      <c r="J55" s="269"/>
      <c r="K55" s="331"/>
      <c r="L55" s="125">
        <f t="shared" si="6"/>
        <v>0</v>
      </c>
      <c r="M55" s="125">
        <f t="shared" si="7"/>
        <v>0</v>
      </c>
      <c r="N55" s="125">
        <f t="shared" si="8"/>
        <v>0</v>
      </c>
      <c r="O55" s="80"/>
      <c r="P55" s="78"/>
    </row>
    <row r="56" spans="2:16" s="77" customFormat="1" ht="29.15" customHeight="1" x14ac:dyDescent="0.35">
      <c r="B56" s="52"/>
      <c r="C56" s="266" t="s">
        <v>4</v>
      </c>
      <c r="D56" s="270" t="s">
        <v>336</v>
      </c>
      <c r="E56" s="271"/>
      <c r="F56" s="95"/>
      <c r="G56" s="95"/>
      <c r="H56" s="95"/>
      <c r="I56" s="95"/>
      <c r="J56" s="272" t="str">
        <f>IFERROR(O56,"-")</f>
        <v>-</v>
      </c>
      <c r="K56" s="329"/>
      <c r="L56" s="125"/>
      <c r="M56" s="125"/>
      <c r="N56" s="125"/>
      <c r="O56" s="125" t="str">
        <f>IFERROR(ROUND(AVERAGEIF(L57:N62,"&lt;&gt;0",L57:N62),0),"-")</f>
        <v>-</v>
      </c>
      <c r="P56" s="78"/>
    </row>
    <row r="57" spans="2:16" s="77" customFormat="1" ht="20.149999999999999" customHeight="1" x14ac:dyDescent="0.35">
      <c r="B57" s="52"/>
      <c r="C57" s="267"/>
      <c r="D57" s="180" t="s">
        <v>150</v>
      </c>
      <c r="E57" s="181" t="s">
        <v>161</v>
      </c>
      <c r="F57" s="93"/>
      <c r="G57" s="93"/>
      <c r="H57" s="93"/>
      <c r="I57" s="93"/>
      <c r="J57" s="264"/>
      <c r="K57" s="330"/>
      <c r="L57" s="125">
        <f t="shared" si="6"/>
        <v>0</v>
      </c>
      <c r="M57" s="125">
        <f t="shared" si="7"/>
        <v>0</v>
      </c>
      <c r="N57" s="125">
        <f t="shared" si="8"/>
        <v>0</v>
      </c>
      <c r="O57" s="80"/>
      <c r="P57" s="78"/>
    </row>
    <row r="58" spans="2:16" s="77" customFormat="1" ht="20.149999999999999" customHeight="1" x14ac:dyDescent="0.35">
      <c r="B58" s="52"/>
      <c r="C58" s="267"/>
      <c r="D58" s="180" t="s">
        <v>150</v>
      </c>
      <c r="E58" s="181" t="s">
        <v>337</v>
      </c>
      <c r="F58" s="93"/>
      <c r="G58" s="93"/>
      <c r="H58" s="93"/>
      <c r="I58" s="93"/>
      <c r="J58" s="264"/>
      <c r="K58" s="330"/>
      <c r="L58" s="125">
        <f t="shared" si="6"/>
        <v>0</v>
      </c>
      <c r="M58" s="125">
        <f t="shared" si="7"/>
        <v>0</v>
      </c>
      <c r="N58" s="125">
        <f t="shared" si="8"/>
        <v>0</v>
      </c>
      <c r="O58" s="80"/>
      <c r="P58" s="78"/>
    </row>
    <row r="59" spans="2:16" s="77" customFormat="1" ht="20.149999999999999" customHeight="1" x14ac:dyDescent="0.35">
      <c r="B59" s="52"/>
      <c r="C59" s="267"/>
      <c r="D59" s="180" t="s">
        <v>150</v>
      </c>
      <c r="E59" s="181" t="s">
        <v>338</v>
      </c>
      <c r="F59" s="93"/>
      <c r="G59" s="93"/>
      <c r="H59" s="93"/>
      <c r="I59" s="93"/>
      <c r="J59" s="264"/>
      <c r="K59" s="330"/>
      <c r="L59" s="125">
        <f t="shared" si="6"/>
        <v>0</v>
      </c>
      <c r="M59" s="125">
        <f t="shared" si="7"/>
        <v>0</v>
      </c>
      <c r="N59" s="125">
        <f t="shared" si="8"/>
        <v>0</v>
      </c>
      <c r="O59" s="80"/>
      <c r="P59" s="78"/>
    </row>
    <row r="60" spans="2:16" s="77" customFormat="1" ht="20.149999999999999" customHeight="1" x14ac:dyDescent="0.35">
      <c r="B60" s="52"/>
      <c r="C60" s="267"/>
      <c r="D60" s="180" t="s">
        <v>150</v>
      </c>
      <c r="E60" s="181" t="s">
        <v>339</v>
      </c>
      <c r="F60" s="93"/>
      <c r="G60" s="93"/>
      <c r="H60" s="93"/>
      <c r="I60" s="93"/>
      <c r="J60" s="264"/>
      <c r="K60" s="330"/>
      <c r="L60" s="125">
        <f t="shared" si="6"/>
        <v>0</v>
      </c>
      <c r="M60" s="125">
        <f t="shared" si="7"/>
        <v>0</v>
      </c>
      <c r="N60" s="125">
        <f t="shared" si="8"/>
        <v>0</v>
      </c>
      <c r="O60" s="81"/>
      <c r="P60" s="78"/>
    </row>
    <row r="61" spans="2:16" s="77" customFormat="1" ht="21" customHeight="1" x14ac:dyDescent="0.35">
      <c r="B61" s="52"/>
      <c r="C61" s="267"/>
      <c r="D61" s="180" t="s">
        <v>150</v>
      </c>
      <c r="E61" s="181" t="s">
        <v>340</v>
      </c>
      <c r="F61" s="93"/>
      <c r="G61" s="93"/>
      <c r="H61" s="93"/>
      <c r="I61" s="93"/>
      <c r="J61" s="264"/>
      <c r="K61" s="330"/>
      <c r="L61" s="125">
        <f t="shared" si="6"/>
        <v>0</v>
      </c>
      <c r="M61" s="125">
        <f t="shared" si="7"/>
        <v>0</v>
      </c>
      <c r="N61" s="125">
        <f t="shared" si="8"/>
        <v>0</v>
      </c>
      <c r="O61" s="80"/>
      <c r="P61" s="78"/>
    </row>
    <row r="62" spans="2:16" s="77" customFormat="1" ht="23.25" customHeight="1" thickBot="1" x14ac:dyDescent="0.4">
      <c r="B62" s="52"/>
      <c r="C62" s="267"/>
      <c r="D62" s="186" t="s">
        <v>150</v>
      </c>
      <c r="E62" s="187" t="s">
        <v>292</v>
      </c>
      <c r="F62" s="96"/>
      <c r="G62" s="96"/>
      <c r="H62" s="96"/>
      <c r="I62" s="96"/>
      <c r="J62" s="264"/>
      <c r="K62" s="333"/>
      <c r="L62" s="125">
        <f t="shared" si="6"/>
        <v>0</v>
      </c>
      <c r="M62" s="125">
        <f t="shared" si="7"/>
        <v>0</v>
      </c>
      <c r="N62" s="125">
        <f t="shared" si="8"/>
        <v>0</v>
      </c>
      <c r="O62" s="80"/>
      <c r="P62" s="78"/>
    </row>
    <row r="63" spans="2:16" s="77" customFormat="1" ht="33" thickBot="1" x14ac:dyDescent="0.7">
      <c r="B63" s="52"/>
      <c r="C63" s="182" t="s">
        <v>162</v>
      </c>
      <c r="D63" s="182"/>
      <c r="E63" s="183"/>
      <c r="F63" s="159"/>
      <c r="G63" s="159"/>
      <c r="H63" s="159"/>
      <c r="I63" s="159"/>
      <c r="J63" s="105"/>
      <c r="K63" s="334"/>
      <c r="L63" s="125"/>
      <c r="M63" s="125"/>
      <c r="N63" s="125"/>
      <c r="O63" s="78"/>
      <c r="P63" s="78"/>
    </row>
    <row r="64" spans="2:16" s="77" customFormat="1" ht="20.149999999999999" customHeight="1" x14ac:dyDescent="0.35">
      <c r="B64" s="52"/>
      <c r="C64" s="273" t="s">
        <v>290</v>
      </c>
      <c r="D64" s="282" t="s">
        <v>293</v>
      </c>
      <c r="E64" s="283"/>
      <c r="F64" s="92"/>
      <c r="G64" s="92"/>
      <c r="H64" s="92"/>
      <c r="I64" s="92"/>
      <c r="J64" s="264" t="str">
        <f>IFERROR(O64,"-")</f>
        <v>-</v>
      </c>
      <c r="K64" s="329"/>
      <c r="L64" s="125"/>
      <c r="M64" s="125"/>
      <c r="N64" s="125"/>
      <c r="O64" s="125" t="str">
        <f>IFERROR(ROUND(AVERAGEIF(L65:N71,"&lt;&gt;0",L65:N71),0),"-")</f>
        <v>-</v>
      </c>
      <c r="P64" s="78"/>
    </row>
    <row r="65" spans="2:16" s="77" customFormat="1" ht="40" x14ac:dyDescent="0.35">
      <c r="B65" s="52"/>
      <c r="C65" s="273"/>
      <c r="D65" s="180" t="s">
        <v>150</v>
      </c>
      <c r="E65" s="181" t="s">
        <v>341</v>
      </c>
      <c r="F65" s="92"/>
      <c r="G65" s="92"/>
      <c r="H65" s="92"/>
      <c r="I65" s="92"/>
      <c r="J65" s="264"/>
      <c r="K65" s="330"/>
      <c r="L65" s="125">
        <f t="shared" si="6"/>
        <v>0</v>
      </c>
      <c r="M65" s="125">
        <f t="shared" si="7"/>
        <v>0</v>
      </c>
      <c r="N65" s="125">
        <f t="shared" si="8"/>
        <v>0</v>
      </c>
      <c r="O65" s="80"/>
      <c r="P65" s="78"/>
    </row>
    <row r="66" spans="2:16" s="77" customFormat="1" ht="21" customHeight="1" x14ac:dyDescent="0.35">
      <c r="B66" s="52"/>
      <c r="C66" s="273"/>
      <c r="D66" s="180" t="s">
        <v>150</v>
      </c>
      <c r="E66" s="181" t="s">
        <v>342</v>
      </c>
      <c r="F66" s="92"/>
      <c r="G66" s="92"/>
      <c r="H66" s="92"/>
      <c r="I66" s="92"/>
      <c r="J66" s="264"/>
      <c r="K66" s="330"/>
      <c r="L66" s="125">
        <f t="shared" si="6"/>
        <v>0</v>
      </c>
      <c r="M66" s="125">
        <f t="shared" si="7"/>
        <v>0</v>
      </c>
      <c r="N66" s="125">
        <f t="shared" si="8"/>
        <v>0</v>
      </c>
      <c r="O66" s="80"/>
      <c r="P66" s="78"/>
    </row>
    <row r="67" spans="2:16" s="77" customFormat="1" ht="20.149999999999999" customHeight="1" x14ac:dyDescent="0.35">
      <c r="B67" s="52"/>
      <c r="C67" s="274"/>
      <c r="D67" s="180" t="s">
        <v>150</v>
      </c>
      <c r="E67" s="181" t="s">
        <v>343</v>
      </c>
      <c r="F67" s="93"/>
      <c r="G67" s="93"/>
      <c r="H67" s="93"/>
      <c r="I67" s="93"/>
      <c r="J67" s="264"/>
      <c r="K67" s="330"/>
      <c r="L67" s="125">
        <f t="shared" si="6"/>
        <v>0</v>
      </c>
      <c r="M67" s="125">
        <f t="shared" si="7"/>
        <v>0</v>
      </c>
      <c r="N67" s="125">
        <f t="shared" si="8"/>
        <v>0</v>
      </c>
      <c r="O67" s="80"/>
      <c r="P67" s="78"/>
    </row>
    <row r="68" spans="2:16" s="77" customFormat="1" ht="20.149999999999999" customHeight="1" x14ac:dyDescent="0.35">
      <c r="B68" s="52"/>
      <c r="C68" s="274"/>
      <c r="D68" s="180" t="s">
        <v>150</v>
      </c>
      <c r="E68" s="181" t="s">
        <v>306</v>
      </c>
      <c r="F68" s="93"/>
      <c r="G68" s="93"/>
      <c r="H68" s="93"/>
      <c r="I68" s="93"/>
      <c r="J68" s="264"/>
      <c r="K68" s="330"/>
      <c r="L68" s="125">
        <f t="shared" si="6"/>
        <v>0</v>
      </c>
      <c r="M68" s="125">
        <f t="shared" si="7"/>
        <v>0</v>
      </c>
      <c r="N68" s="125">
        <f t="shared" si="8"/>
        <v>0</v>
      </c>
      <c r="O68" s="80"/>
      <c r="P68" s="78"/>
    </row>
    <row r="69" spans="2:16" s="77" customFormat="1" ht="20.149999999999999" customHeight="1" x14ac:dyDescent="0.35">
      <c r="B69" s="52"/>
      <c r="C69" s="274"/>
      <c r="D69" s="180" t="s">
        <v>150</v>
      </c>
      <c r="E69" s="181" t="s">
        <v>344</v>
      </c>
      <c r="F69" s="93"/>
      <c r="G69" s="93"/>
      <c r="H69" s="93"/>
      <c r="I69" s="93"/>
      <c r="J69" s="264"/>
      <c r="K69" s="330"/>
      <c r="L69" s="125">
        <f t="shared" si="6"/>
        <v>0</v>
      </c>
      <c r="M69" s="125">
        <f t="shared" si="7"/>
        <v>0</v>
      </c>
      <c r="N69" s="125">
        <f t="shared" si="8"/>
        <v>0</v>
      </c>
      <c r="O69" s="81"/>
      <c r="P69" s="78"/>
    </row>
    <row r="70" spans="2:16" s="77" customFormat="1" ht="20.149999999999999" customHeight="1" x14ac:dyDescent="0.35">
      <c r="B70" s="52"/>
      <c r="C70" s="275"/>
      <c r="D70" s="188" t="s">
        <v>150</v>
      </c>
      <c r="E70" s="189" t="s">
        <v>294</v>
      </c>
      <c r="F70" s="96"/>
      <c r="G70" s="96"/>
      <c r="H70" s="96"/>
      <c r="I70" s="96"/>
      <c r="J70" s="264"/>
      <c r="K70" s="330"/>
      <c r="L70" s="125">
        <f t="shared" si="6"/>
        <v>0</v>
      </c>
      <c r="M70" s="125">
        <f t="shared" si="7"/>
        <v>0</v>
      </c>
      <c r="N70" s="125">
        <f t="shared" si="8"/>
        <v>0</v>
      </c>
      <c r="O70" s="81"/>
      <c r="P70" s="78"/>
    </row>
    <row r="71" spans="2:16" s="77" customFormat="1" ht="20.5" customHeight="1" thickBot="1" x14ac:dyDescent="0.4">
      <c r="B71" s="52"/>
      <c r="C71" s="276"/>
      <c r="D71" s="190" t="s">
        <v>150</v>
      </c>
      <c r="E71" s="191" t="s">
        <v>345</v>
      </c>
      <c r="F71" s="94"/>
      <c r="G71" s="94"/>
      <c r="H71" s="94"/>
      <c r="I71" s="94"/>
      <c r="J71" s="269"/>
      <c r="K71" s="331"/>
      <c r="L71" s="125">
        <f t="shared" si="6"/>
        <v>0</v>
      </c>
      <c r="M71" s="125">
        <f t="shared" si="7"/>
        <v>0</v>
      </c>
      <c r="N71" s="125">
        <f t="shared" si="8"/>
        <v>0</v>
      </c>
      <c r="O71" s="80"/>
      <c r="P71" s="78"/>
    </row>
    <row r="72" spans="2:16" s="77" customFormat="1" ht="20.149999999999999" customHeight="1" x14ac:dyDescent="0.35">
      <c r="B72" s="52"/>
      <c r="C72" s="277" t="s">
        <v>291</v>
      </c>
      <c r="D72" s="270" t="s">
        <v>164</v>
      </c>
      <c r="E72" s="271" t="s">
        <v>159</v>
      </c>
      <c r="F72" s="95"/>
      <c r="G72" s="95"/>
      <c r="H72" s="95"/>
      <c r="I72" s="95"/>
      <c r="J72" s="272" t="str">
        <f>IFERROR(O72,"-")</f>
        <v>-</v>
      </c>
      <c r="K72" s="329"/>
      <c r="L72" s="125"/>
      <c r="M72" s="125"/>
      <c r="N72" s="125"/>
      <c r="O72" s="125" t="str">
        <f>IFERROR(ROUND(AVERAGEIF(L73:N76,"&lt;&gt;0",L73:N76),0),"-")</f>
        <v>-</v>
      </c>
      <c r="P72" s="78"/>
    </row>
    <row r="73" spans="2:16" s="77" customFormat="1" ht="20.149999999999999" customHeight="1" x14ac:dyDescent="0.35">
      <c r="B73" s="52"/>
      <c r="C73" s="274"/>
      <c r="D73" s="180" t="s">
        <v>150</v>
      </c>
      <c r="E73" s="181" t="s">
        <v>253</v>
      </c>
      <c r="F73" s="93"/>
      <c r="G73" s="93"/>
      <c r="H73" s="93"/>
      <c r="I73" s="93"/>
      <c r="J73" s="264"/>
      <c r="K73" s="330"/>
      <c r="L73" s="125">
        <f t="shared" si="6"/>
        <v>0</v>
      </c>
      <c r="M73" s="125">
        <f t="shared" si="7"/>
        <v>0</v>
      </c>
      <c r="N73" s="125">
        <f t="shared" si="8"/>
        <v>0</v>
      </c>
      <c r="O73" s="80"/>
      <c r="P73" s="78"/>
    </row>
    <row r="74" spans="2:16" s="77" customFormat="1" ht="20.149999999999999" customHeight="1" x14ac:dyDescent="0.35">
      <c r="B74" s="52"/>
      <c r="C74" s="275"/>
      <c r="D74" s="180" t="s">
        <v>150</v>
      </c>
      <c r="E74" s="187" t="s">
        <v>249</v>
      </c>
      <c r="F74" s="96"/>
      <c r="G74" s="96"/>
      <c r="H74" s="96"/>
      <c r="I74" s="96"/>
      <c r="J74" s="264"/>
      <c r="K74" s="330"/>
      <c r="L74" s="125">
        <f t="shared" si="6"/>
        <v>0</v>
      </c>
      <c r="M74" s="125">
        <f t="shared" si="7"/>
        <v>0</v>
      </c>
      <c r="N74" s="125">
        <f t="shared" si="8"/>
        <v>0</v>
      </c>
      <c r="O74" s="80"/>
      <c r="P74" s="78"/>
    </row>
    <row r="75" spans="2:16" s="77" customFormat="1" ht="20.149999999999999" customHeight="1" x14ac:dyDescent="0.35">
      <c r="B75" s="52"/>
      <c r="C75" s="275"/>
      <c r="D75" s="180" t="s">
        <v>150</v>
      </c>
      <c r="E75" s="187" t="s">
        <v>231</v>
      </c>
      <c r="F75" s="96"/>
      <c r="G75" s="96"/>
      <c r="H75" s="96"/>
      <c r="I75" s="96"/>
      <c r="J75" s="264"/>
      <c r="K75" s="330"/>
      <c r="L75" s="125">
        <f t="shared" si="6"/>
        <v>0</v>
      </c>
      <c r="M75" s="125">
        <f t="shared" si="7"/>
        <v>0</v>
      </c>
      <c r="N75" s="125">
        <f t="shared" si="8"/>
        <v>0</v>
      </c>
      <c r="O75" s="80"/>
      <c r="P75" s="78"/>
    </row>
    <row r="76" spans="2:16" s="77" customFormat="1" ht="20.5" customHeight="1" thickBot="1" x14ac:dyDescent="0.4">
      <c r="B76" s="52"/>
      <c r="C76" s="275"/>
      <c r="D76" s="186" t="s">
        <v>150</v>
      </c>
      <c r="E76" s="187" t="s">
        <v>297</v>
      </c>
      <c r="F76" s="96"/>
      <c r="G76" s="96"/>
      <c r="H76" s="96"/>
      <c r="I76" s="96"/>
      <c r="J76" s="264"/>
      <c r="K76" s="333"/>
      <c r="L76" s="125">
        <f t="shared" si="6"/>
        <v>0</v>
      </c>
      <c r="M76" s="125">
        <f t="shared" si="7"/>
        <v>0</v>
      </c>
      <c r="N76" s="125">
        <f t="shared" si="8"/>
        <v>0</v>
      </c>
      <c r="O76" s="80"/>
      <c r="P76" s="78"/>
    </row>
    <row r="77" spans="2:16" s="77" customFormat="1" ht="33" thickBot="1" x14ac:dyDescent="0.7">
      <c r="B77" s="52"/>
      <c r="C77" s="182" t="s">
        <v>165</v>
      </c>
      <c r="D77" s="182"/>
      <c r="E77" s="183"/>
      <c r="F77" s="159"/>
      <c r="G77" s="159"/>
      <c r="H77" s="159"/>
      <c r="I77" s="159"/>
      <c r="J77" s="105"/>
      <c r="K77" s="334"/>
      <c r="L77" s="125"/>
      <c r="M77" s="125"/>
      <c r="N77" s="125"/>
      <c r="O77" s="78"/>
      <c r="P77" s="78"/>
    </row>
    <row r="78" spans="2:16" s="77" customFormat="1" ht="20.149999999999999" customHeight="1" x14ac:dyDescent="0.35">
      <c r="B78" s="52"/>
      <c r="C78" s="278" t="s">
        <v>112</v>
      </c>
      <c r="D78" s="280" t="s">
        <v>346</v>
      </c>
      <c r="E78" s="281"/>
      <c r="F78" s="160"/>
      <c r="G78" s="160"/>
      <c r="H78" s="160"/>
      <c r="I78" s="160"/>
      <c r="J78" s="263" t="str">
        <f>IFERROR(O78,"-")</f>
        <v>-</v>
      </c>
      <c r="K78" s="332"/>
      <c r="L78" s="125"/>
      <c r="M78" s="125"/>
      <c r="N78" s="125"/>
      <c r="O78" s="125" t="str">
        <f>IFERROR(ROUND(AVERAGEIF(L79:N84,"&lt;&gt;0",L79:N84),0),"-")</f>
        <v>-</v>
      </c>
      <c r="P78" s="78"/>
    </row>
    <row r="79" spans="2:16" s="77" customFormat="1" ht="20.149999999999999" customHeight="1" x14ac:dyDescent="0.35">
      <c r="B79" s="52"/>
      <c r="C79" s="267"/>
      <c r="D79" s="180" t="s">
        <v>150</v>
      </c>
      <c r="E79" s="227" t="s">
        <v>261</v>
      </c>
      <c r="F79" s="93"/>
      <c r="G79" s="93"/>
      <c r="H79" s="93"/>
      <c r="I79" s="93"/>
      <c r="J79" s="264"/>
      <c r="K79" s="330"/>
      <c r="L79" s="125">
        <f t="shared" si="6"/>
        <v>0</v>
      </c>
      <c r="M79" s="125">
        <f t="shared" si="7"/>
        <v>0</v>
      </c>
      <c r="N79" s="125">
        <f t="shared" si="8"/>
        <v>0</v>
      </c>
      <c r="O79" s="80"/>
      <c r="P79" s="78"/>
    </row>
    <row r="80" spans="2:16" s="77" customFormat="1" ht="20.149999999999999" customHeight="1" x14ac:dyDescent="0.35">
      <c r="B80" s="52"/>
      <c r="C80" s="267"/>
      <c r="D80" s="180" t="s">
        <v>150</v>
      </c>
      <c r="E80" s="228" t="s">
        <v>347</v>
      </c>
      <c r="F80" s="96"/>
      <c r="G80" s="96"/>
      <c r="H80" s="93"/>
      <c r="I80" s="96"/>
      <c r="J80" s="264"/>
      <c r="K80" s="330"/>
      <c r="L80" s="125">
        <f t="shared" si="6"/>
        <v>0</v>
      </c>
      <c r="M80" s="125">
        <f t="shared" si="7"/>
        <v>0</v>
      </c>
      <c r="N80" s="125">
        <f t="shared" si="8"/>
        <v>0</v>
      </c>
      <c r="O80" s="80"/>
      <c r="P80" s="78"/>
    </row>
    <row r="81" spans="2:16" s="77" customFormat="1" ht="20.149999999999999" customHeight="1" x14ac:dyDescent="0.35">
      <c r="B81" s="52"/>
      <c r="C81" s="267"/>
      <c r="D81" s="180" t="s">
        <v>150</v>
      </c>
      <c r="E81" s="227" t="s">
        <v>166</v>
      </c>
      <c r="F81" s="96"/>
      <c r="G81" s="96"/>
      <c r="H81" s="93"/>
      <c r="I81" s="96"/>
      <c r="J81" s="264"/>
      <c r="K81" s="330"/>
      <c r="L81" s="125">
        <f t="shared" si="6"/>
        <v>0</v>
      </c>
      <c r="M81" s="125">
        <f t="shared" si="7"/>
        <v>0</v>
      </c>
      <c r="N81" s="125">
        <f t="shared" si="8"/>
        <v>0</v>
      </c>
      <c r="O81" s="80"/>
      <c r="P81" s="78"/>
    </row>
    <row r="82" spans="2:16" s="77" customFormat="1" ht="20.149999999999999" customHeight="1" x14ac:dyDescent="0.35">
      <c r="B82" s="52"/>
      <c r="C82" s="267"/>
      <c r="D82" s="180" t="s">
        <v>150</v>
      </c>
      <c r="E82" s="227" t="s">
        <v>305</v>
      </c>
      <c r="F82" s="96"/>
      <c r="G82" s="96"/>
      <c r="H82" s="93"/>
      <c r="I82" s="96"/>
      <c r="J82" s="264"/>
      <c r="K82" s="330"/>
      <c r="L82" s="125">
        <f t="shared" si="6"/>
        <v>0</v>
      </c>
      <c r="M82" s="125">
        <f t="shared" si="7"/>
        <v>0</v>
      </c>
      <c r="N82" s="125">
        <f t="shared" si="8"/>
        <v>0</v>
      </c>
      <c r="O82" s="80"/>
      <c r="P82" s="78"/>
    </row>
    <row r="83" spans="2:16" s="77" customFormat="1" ht="20.149999999999999" customHeight="1" x14ac:dyDescent="0.35">
      <c r="B83" s="52"/>
      <c r="C83" s="267"/>
      <c r="D83" s="180" t="s">
        <v>150</v>
      </c>
      <c r="E83" s="227" t="s">
        <v>348</v>
      </c>
      <c r="F83" s="96"/>
      <c r="G83" s="96"/>
      <c r="H83" s="93"/>
      <c r="I83" s="96"/>
      <c r="J83" s="264"/>
      <c r="K83" s="330"/>
      <c r="L83" s="125">
        <f t="shared" si="6"/>
        <v>0</v>
      </c>
      <c r="M83" s="125">
        <f t="shared" si="7"/>
        <v>0</v>
      </c>
      <c r="N83" s="125">
        <f t="shared" si="8"/>
        <v>0</v>
      </c>
      <c r="O83" s="80"/>
      <c r="P83" s="78"/>
    </row>
    <row r="84" spans="2:16" s="77" customFormat="1" ht="20.5" customHeight="1" thickBot="1" x14ac:dyDescent="0.4">
      <c r="B84" s="52"/>
      <c r="C84" s="279"/>
      <c r="D84" s="192" t="s">
        <v>150</v>
      </c>
      <c r="E84" s="229" t="s">
        <v>349</v>
      </c>
      <c r="F84" s="148"/>
      <c r="G84" s="148"/>
      <c r="H84" s="148"/>
      <c r="I84" s="148"/>
      <c r="J84" s="265"/>
      <c r="K84" s="331"/>
      <c r="L84" s="125">
        <f t="shared" si="6"/>
        <v>0</v>
      </c>
      <c r="M84" s="125">
        <f t="shared" si="7"/>
        <v>0</v>
      </c>
      <c r="N84" s="125">
        <f t="shared" si="8"/>
        <v>0</v>
      </c>
      <c r="O84" s="80"/>
      <c r="P84" s="78"/>
    </row>
    <row r="87" spans="2:16" x14ac:dyDescent="0.35">
      <c r="M87" s="107">
        <f>COUNTIF(O6:O84,"-")</f>
        <v>11</v>
      </c>
      <c r="N87" s="113"/>
    </row>
    <row r="88" spans="2:16" x14ac:dyDescent="0.35">
      <c r="M88" s="107">
        <f>COUNTIF(O6:O84,"&gt;0")</f>
        <v>0</v>
      </c>
      <c r="N88" s="113"/>
    </row>
    <row r="89" spans="2:16" x14ac:dyDescent="0.35">
      <c r="L89" s="107" t="s">
        <v>501</v>
      </c>
      <c r="M89" s="107">
        <f>M88/(M87+M88)</f>
        <v>0</v>
      </c>
      <c r="N89" s="113">
        <f>1-M89</f>
        <v>1</v>
      </c>
    </row>
  </sheetData>
  <sheetProtection algorithmName="SHA-512" hashValue="ghrT/omQ6V5DmnhMohcEMph46lrASpwZOasnjWB8vjNG96L1fX4N3Uj0kOqwnnS9ZE5BYIdf3KyyTGfHiF/AYA==" saltValue="jm4eS/bPUgUw/TfrkpnxPA==" spinCount="100000" sheet="1" objects="1" scenarios="1" formatCells="0" formatColumns="0" formatRows="0" selectLockedCells="1"/>
  <mergeCells count="35">
    <mergeCell ref="C2:J2"/>
    <mergeCell ref="D4:E4"/>
    <mergeCell ref="C6:C12"/>
    <mergeCell ref="D6:E6"/>
    <mergeCell ref="J6:J12"/>
    <mergeCell ref="C43:C50"/>
    <mergeCell ref="D43:E43"/>
    <mergeCell ref="J43:J50"/>
    <mergeCell ref="C13:C18"/>
    <mergeCell ref="D13:E13"/>
    <mergeCell ref="J13:J18"/>
    <mergeCell ref="C19:C28"/>
    <mergeCell ref="D19:E19"/>
    <mergeCell ref="J19:J28"/>
    <mergeCell ref="C29:C34"/>
    <mergeCell ref="D29:E29"/>
    <mergeCell ref="J29:J34"/>
    <mergeCell ref="C36:C42"/>
    <mergeCell ref="D36:E36"/>
    <mergeCell ref="J36:J42"/>
    <mergeCell ref="J78:J84"/>
    <mergeCell ref="C51:C55"/>
    <mergeCell ref="J52:J55"/>
    <mergeCell ref="C56:C62"/>
    <mergeCell ref="D56:E56"/>
    <mergeCell ref="J56:J62"/>
    <mergeCell ref="C64:C71"/>
    <mergeCell ref="J64:J71"/>
    <mergeCell ref="D51:E51"/>
    <mergeCell ref="D72:E72"/>
    <mergeCell ref="C72:C76"/>
    <mergeCell ref="J72:J76"/>
    <mergeCell ref="C78:C84"/>
    <mergeCell ref="D78:E78"/>
    <mergeCell ref="D64:E64"/>
  </mergeCells>
  <conditionalFormatting sqref="J6">
    <cfRule type="expression" dxfId="274" priority="31">
      <formula>J6:J73=5</formula>
    </cfRule>
    <cfRule type="expression" dxfId="273" priority="32">
      <formula>J6:J73=4</formula>
    </cfRule>
    <cfRule type="expression" dxfId="272" priority="33">
      <formula>J6:J73=3</formula>
    </cfRule>
    <cfRule type="expression" dxfId="271" priority="34">
      <formula>J6:J73=2</formula>
    </cfRule>
    <cfRule type="expression" dxfId="270" priority="35">
      <formula>J6:J73=1</formula>
    </cfRule>
  </conditionalFormatting>
  <conditionalFormatting sqref="J7">
    <cfRule type="expression" dxfId="269" priority="36">
      <formula>J7:J76=5</formula>
    </cfRule>
    <cfRule type="expression" dxfId="268" priority="37">
      <formula>J7:J76=4</formula>
    </cfRule>
    <cfRule type="expression" dxfId="267" priority="38">
      <formula>J7:J76=3</formula>
    </cfRule>
    <cfRule type="expression" dxfId="266" priority="39">
      <formula>J7:J76=2</formula>
    </cfRule>
    <cfRule type="expression" dxfId="265" priority="40">
      <formula>J7:J76=1</formula>
    </cfRule>
  </conditionalFormatting>
  <conditionalFormatting sqref="J8:J11">
    <cfRule type="expression" dxfId="264" priority="46">
      <formula>J8:J76=5</formula>
    </cfRule>
    <cfRule type="expression" dxfId="263" priority="47">
      <formula>J8:J76=4</formula>
    </cfRule>
    <cfRule type="expression" dxfId="262" priority="48">
      <formula>J8:J76=3</formula>
    </cfRule>
    <cfRule type="expression" dxfId="261" priority="49">
      <formula>J8:J76=2</formula>
    </cfRule>
    <cfRule type="expression" dxfId="260" priority="50">
      <formula>J8:J76=1</formula>
    </cfRule>
  </conditionalFormatting>
  <conditionalFormatting sqref="J12">
    <cfRule type="expression" dxfId="259" priority="51">
      <formula>J12:J84=5</formula>
    </cfRule>
    <cfRule type="expression" dxfId="258" priority="52">
      <formula>J12:J84=4</formula>
    </cfRule>
    <cfRule type="expression" dxfId="257" priority="53">
      <formula>J12:J84=3</formula>
    </cfRule>
    <cfRule type="expression" dxfId="256" priority="54">
      <formula>J12:J84=2</formula>
    </cfRule>
    <cfRule type="expression" dxfId="255" priority="55">
      <formula>J12:J84=1</formula>
    </cfRule>
  </conditionalFormatting>
  <conditionalFormatting sqref="J63:J66 K63">
    <cfRule type="expression" dxfId="254" priority="2736">
      <formula>J63:J119=5</formula>
    </cfRule>
    <cfRule type="expression" dxfId="253" priority="2737">
      <formula>J63:J119=4</formula>
    </cfRule>
    <cfRule type="expression" dxfId="252" priority="2738">
      <formula>J63:J119=3</formula>
    </cfRule>
    <cfRule type="expression" dxfId="251" priority="2739">
      <formula>J63:J119=2</formula>
    </cfRule>
    <cfRule type="expression" dxfId="250" priority="2740">
      <formula>J63:J119=1</formula>
    </cfRule>
  </conditionalFormatting>
  <conditionalFormatting sqref="J13">
    <cfRule type="expression" dxfId="249" priority="2806">
      <formula>J13:J84=5</formula>
    </cfRule>
    <cfRule type="expression" dxfId="248" priority="2807">
      <formula>J13:J84=4</formula>
    </cfRule>
    <cfRule type="expression" dxfId="247" priority="2808">
      <formula>J13:J84=3</formula>
    </cfRule>
    <cfRule type="expression" dxfId="246" priority="2809">
      <formula>J13:J84=2</formula>
    </cfRule>
    <cfRule type="expression" dxfId="245" priority="2810">
      <formula>J13:J84=1</formula>
    </cfRule>
  </conditionalFormatting>
  <conditionalFormatting sqref="J82 J76">
    <cfRule type="expression" dxfId="244" priority="2826">
      <formula>J76:J128=5</formula>
    </cfRule>
    <cfRule type="expression" dxfId="243" priority="2827">
      <formula>J76:J128=4</formula>
    </cfRule>
    <cfRule type="expression" dxfId="242" priority="2828">
      <formula>J76:J128=3</formula>
    </cfRule>
    <cfRule type="expression" dxfId="241" priority="2829">
      <formula>J76:J128=2</formula>
    </cfRule>
    <cfRule type="expression" dxfId="240" priority="2830">
      <formula>J76:J128=1</formula>
    </cfRule>
  </conditionalFormatting>
  <conditionalFormatting sqref="J77:J81 K77">
    <cfRule type="expression" dxfId="239" priority="2836">
      <formula>J77:J130=5</formula>
    </cfRule>
    <cfRule type="expression" dxfId="238" priority="2837">
      <formula>J77:J130=4</formula>
    </cfRule>
    <cfRule type="expression" dxfId="237" priority="2838">
      <formula>J77:J130=3</formula>
    </cfRule>
    <cfRule type="expression" dxfId="236" priority="2839">
      <formula>J77:J130=2</formula>
    </cfRule>
    <cfRule type="expression" dxfId="235" priority="2840">
      <formula>J77:J130=1</formula>
    </cfRule>
  </conditionalFormatting>
  <conditionalFormatting sqref="J71:J75 J31:J34">
    <cfRule type="expression" dxfId="234" priority="2846">
      <formula>J31:J85=5</formula>
    </cfRule>
    <cfRule type="expression" dxfId="233" priority="2847">
      <formula>J31:J85=4</formula>
    </cfRule>
    <cfRule type="expression" dxfId="232" priority="2848">
      <formula>J31:J85=3</formula>
    </cfRule>
    <cfRule type="expression" dxfId="231" priority="2849">
      <formula>J31:J85=2</formula>
    </cfRule>
    <cfRule type="expression" dxfId="230" priority="2850">
      <formula>J31:J85=1</formula>
    </cfRule>
  </conditionalFormatting>
  <conditionalFormatting sqref="J29:J30 J67:J70 J35:J62 K35">
    <cfRule type="expression" dxfId="229" priority="2851">
      <formula>J29:J84=5</formula>
    </cfRule>
    <cfRule type="expression" dxfId="228" priority="2852">
      <formula>J29:J84=4</formula>
    </cfRule>
    <cfRule type="expression" dxfId="227" priority="2853">
      <formula>J29:J84=3</formula>
    </cfRule>
    <cfRule type="expression" dxfId="226" priority="2854">
      <formula>J29:J84=2</formula>
    </cfRule>
    <cfRule type="expression" dxfId="225" priority="2855">
      <formula>J29:J84=1</formula>
    </cfRule>
  </conditionalFormatting>
  <conditionalFormatting sqref="J84">
    <cfRule type="expression" dxfId="224" priority="2886">
      <formula>J84:J133=5</formula>
    </cfRule>
    <cfRule type="expression" dxfId="223" priority="2887">
      <formula>J84:J133=4</formula>
    </cfRule>
    <cfRule type="expression" dxfId="222" priority="2888">
      <formula>J84:J133=3</formula>
    </cfRule>
    <cfRule type="expression" dxfId="221" priority="2889">
      <formula>J84:J133=2</formula>
    </cfRule>
    <cfRule type="expression" dxfId="220" priority="2890">
      <formula>J84:J133=1</formula>
    </cfRule>
  </conditionalFormatting>
  <conditionalFormatting sqref="J83">
    <cfRule type="expression" dxfId="219" priority="2891">
      <formula>J83:J134=5</formula>
    </cfRule>
    <cfRule type="expression" dxfId="218" priority="2892">
      <formula>J83:J134=4</formula>
    </cfRule>
    <cfRule type="expression" dxfId="217" priority="2893">
      <formula>J83:J134=3</formula>
    </cfRule>
    <cfRule type="expression" dxfId="216" priority="2894">
      <formula>J83:J134=2</formula>
    </cfRule>
    <cfRule type="expression" dxfId="215" priority="2895">
      <formula>J83:J134=1</formula>
    </cfRule>
  </conditionalFormatting>
  <conditionalFormatting sqref="J14:J19">
    <cfRule type="expression" dxfId="214" priority="2901">
      <formula>J14:J84=5</formula>
    </cfRule>
    <cfRule type="expression" dxfId="213" priority="2902">
      <formula>J14:J84=4</formula>
    </cfRule>
    <cfRule type="expression" dxfId="212" priority="2903">
      <formula>J14:J84=3</formula>
    </cfRule>
    <cfRule type="expression" dxfId="211" priority="2904">
      <formula>J14:J84=2</formula>
    </cfRule>
    <cfRule type="expression" dxfId="210" priority="2905">
      <formula>J14:J84=1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F04F4-BBF6-4024-A04C-34D30BA75D4E}">
  <sheetPr codeName="Sheet16">
    <tabColor theme="5"/>
  </sheetPr>
  <dimension ref="B1:AB188"/>
  <sheetViews>
    <sheetView zoomScale="40" zoomScaleNormal="40" workbookViewId="0">
      <selection activeCell="K11" sqref="K11"/>
    </sheetView>
  </sheetViews>
  <sheetFormatPr defaultColWidth="7.54296875" defaultRowHeight="15.5" x14ac:dyDescent="0.35"/>
  <cols>
    <col min="1" max="1" width="5.453125" style="80" customWidth="1"/>
    <col min="2" max="2" width="7.54296875" style="107"/>
    <col min="3" max="3" width="48.81640625" style="120" customWidth="1"/>
    <col min="4" max="4" width="2.453125" style="119" customWidth="1"/>
    <col min="5" max="5" width="174.453125" style="107" customWidth="1"/>
    <col min="6" max="6" width="15.54296875" style="111" customWidth="1"/>
    <col min="7" max="7" width="21.54296875" style="111" customWidth="1"/>
    <col min="8" max="8" width="25.453125" style="111" bestFit="1" customWidth="1"/>
    <col min="9" max="9" width="25.54296875" style="111" bestFit="1" customWidth="1"/>
    <col min="10" max="10" width="27" style="107" customWidth="1"/>
    <col min="11" max="11" width="53.1796875" style="112" customWidth="1"/>
    <col min="12" max="12" width="29.81640625" style="107" hidden="1" customWidth="1"/>
    <col min="13" max="13" width="9.54296875" style="107" hidden="1" customWidth="1"/>
    <col min="14" max="14" width="9.453125" style="107" hidden="1" customWidth="1"/>
    <col min="15" max="15" width="10.453125" style="107" hidden="1" customWidth="1"/>
    <col min="16" max="16" width="7.54296875" style="121" hidden="1" customWidth="1"/>
    <col min="17" max="19" width="7.54296875" style="80" customWidth="1"/>
    <col min="20" max="16384" width="7.54296875" style="80"/>
  </cols>
  <sheetData>
    <row r="1" spans="2:28" x14ac:dyDescent="0.35">
      <c r="D1" s="109"/>
      <c r="E1" s="110"/>
    </row>
    <row r="2" spans="2:28" ht="114.65" customHeight="1" x14ac:dyDescent="0.35">
      <c r="B2" s="141"/>
      <c r="C2" s="290" t="s">
        <v>170</v>
      </c>
      <c r="D2" s="290"/>
      <c r="E2" s="290"/>
      <c r="F2" s="290"/>
      <c r="G2" s="290"/>
      <c r="H2" s="290"/>
      <c r="I2" s="290"/>
      <c r="J2" s="290"/>
      <c r="K2" s="136"/>
      <c r="L2" s="114"/>
      <c r="M2" s="114"/>
      <c r="N2" s="114"/>
      <c r="O2" s="114"/>
      <c r="P2" s="122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</row>
    <row r="3" spans="2:28" x14ac:dyDescent="0.35">
      <c r="B3" s="141"/>
      <c r="C3" s="146"/>
      <c r="D3" s="137"/>
      <c r="E3" s="138"/>
      <c r="F3" s="139"/>
      <c r="G3" s="139"/>
      <c r="H3" s="139"/>
      <c r="I3" s="139"/>
      <c r="J3" s="140"/>
      <c r="K3" s="136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</row>
    <row r="4" spans="2:28" s="79" customFormat="1" ht="50.5" customHeight="1" thickBot="1" x14ac:dyDescent="0.55000000000000004">
      <c r="B4" s="144"/>
      <c r="C4" s="193" t="s">
        <v>223</v>
      </c>
      <c r="D4" s="302" t="s">
        <v>143</v>
      </c>
      <c r="E4" s="302"/>
      <c r="F4" s="194" t="s">
        <v>144</v>
      </c>
      <c r="G4" s="194" t="s">
        <v>145</v>
      </c>
      <c r="H4" s="194" t="s">
        <v>146</v>
      </c>
      <c r="I4" s="194" t="s">
        <v>147</v>
      </c>
      <c r="J4" s="194" t="s">
        <v>148</v>
      </c>
      <c r="K4" s="194" t="s">
        <v>255</v>
      </c>
      <c r="L4" s="107" t="s">
        <v>145</v>
      </c>
      <c r="M4" s="107" t="s">
        <v>167</v>
      </c>
      <c r="N4" s="107" t="s">
        <v>168</v>
      </c>
      <c r="O4" s="107" t="s">
        <v>169</v>
      </c>
      <c r="P4" s="107" t="s">
        <v>257</v>
      </c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</row>
    <row r="5" spans="2:28" ht="33" thickBot="1" x14ac:dyDescent="0.7">
      <c r="B5" s="141"/>
      <c r="C5" s="195" t="s">
        <v>350</v>
      </c>
      <c r="D5" s="195"/>
      <c r="E5" s="195"/>
      <c r="F5" s="195"/>
      <c r="G5" s="195"/>
      <c r="H5" s="195"/>
      <c r="I5" s="195"/>
      <c r="J5" s="145"/>
      <c r="K5" s="145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</row>
    <row r="6" spans="2:28" s="78" customFormat="1" ht="20.149999999999999" customHeight="1" x14ac:dyDescent="0.35">
      <c r="B6" s="52"/>
      <c r="C6" s="285" t="s">
        <v>352</v>
      </c>
      <c r="D6" s="282" t="s">
        <v>366</v>
      </c>
      <c r="E6" s="283"/>
      <c r="F6" s="92"/>
      <c r="G6" s="92"/>
      <c r="H6" s="92"/>
      <c r="I6" s="92"/>
      <c r="J6" s="287" t="str">
        <f>IFERROR(O6,"-")</f>
        <v>-</v>
      </c>
      <c r="K6" s="329"/>
      <c r="L6" s="125"/>
      <c r="M6" s="125"/>
      <c r="N6" s="125"/>
      <c r="O6" s="125" t="str">
        <f>IFERROR(ROUND(AVERAGEIF(L7:N12,"&lt;&gt;0",L7:N12),0),"-")</f>
        <v>-</v>
      </c>
    </row>
    <row r="7" spans="2:28" s="78" customFormat="1" ht="20.149999999999999" customHeight="1" x14ac:dyDescent="0.35">
      <c r="B7" s="52"/>
      <c r="C7" s="285"/>
      <c r="D7" s="172" t="s">
        <v>150</v>
      </c>
      <c r="E7" s="173" t="s">
        <v>367</v>
      </c>
      <c r="F7" s="93"/>
      <c r="G7" s="93"/>
      <c r="H7" s="93"/>
      <c r="I7" s="93"/>
      <c r="J7" s="288"/>
      <c r="K7" s="330"/>
      <c r="L7" s="125">
        <f t="shared" ref="L7:L12" si="0">IF(ISBLANK(G7),0,1)</f>
        <v>0</v>
      </c>
      <c r="M7" s="125">
        <f t="shared" ref="M7:M12" si="1">IF(ISBLANK(H7),0,3)</f>
        <v>0</v>
      </c>
      <c r="N7" s="125">
        <f t="shared" ref="N7:N12" si="2">IF(ISBLANK(I7),0,5)</f>
        <v>0</v>
      </c>
      <c r="O7" s="125"/>
    </row>
    <row r="8" spans="2:28" s="78" customFormat="1" ht="20.149999999999999" customHeight="1" x14ac:dyDescent="0.35">
      <c r="B8" s="52"/>
      <c r="C8" s="285"/>
      <c r="D8" s="172" t="s">
        <v>150</v>
      </c>
      <c r="E8" s="174" t="s">
        <v>171</v>
      </c>
      <c r="F8" s="93"/>
      <c r="G8" s="93"/>
      <c r="H8" s="93"/>
      <c r="I8" s="93"/>
      <c r="J8" s="288"/>
      <c r="K8" s="330"/>
      <c r="L8" s="125">
        <f t="shared" si="0"/>
        <v>0</v>
      </c>
      <c r="M8" s="125">
        <f t="shared" si="1"/>
        <v>0</v>
      </c>
      <c r="N8" s="125">
        <f t="shared" si="2"/>
        <v>0</v>
      </c>
      <c r="O8" s="125"/>
    </row>
    <row r="9" spans="2:28" s="78" customFormat="1" ht="20.149999999999999" customHeight="1" x14ac:dyDescent="0.35">
      <c r="B9" s="52"/>
      <c r="C9" s="285"/>
      <c r="D9" s="175" t="s">
        <v>150</v>
      </c>
      <c r="E9" s="176" t="s">
        <v>504</v>
      </c>
      <c r="F9" s="93"/>
      <c r="G9" s="93"/>
      <c r="H9" s="93"/>
      <c r="I9" s="93"/>
      <c r="J9" s="288"/>
      <c r="K9" s="330"/>
      <c r="L9" s="125">
        <f t="shared" si="0"/>
        <v>0</v>
      </c>
      <c r="M9" s="125">
        <f t="shared" si="1"/>
        <v>0</v>
      </c>
      <c r="N9" s="125">
        <f t="shared" si="2"/>
        <v>0</v>
      </c>
      <c r="O9" s="125"/>
    </row>
    <row r="10" spans="2:28" s="78" customFormat="1" ht="20.149999999999999" customHeight="1" x14ac:dyDescent="0.35">
      <c r="B10" s="52"/>
      <c r="C10" s="285"/>
      <c r="D10" s="175" t="s">
        <v>150</v>
      </c>
      <c r="E10" s="176" t="s">
        <v>368</v>
      </c>
      <c r="F10" s="93"/>
      <c r="G10" s="93"/>
      <c r="H10" s="93"/>
      <c r="I10" s="93"/>
      <c r="J10" s="288"/>
      <c r="K10" s="330"/>
      <c r="L10" s="125">
        <f>IF(ISBLANK(G10),0,1)</f>
        <v>0</v>
      </c>
      <c r="M10" s="125">
        <f>IF(ISBLANK(H10),0,3)</f>
        <v>0</v>
      </c>
      <c r="N10" s="125">
        <f>IF(ISBLANK(I10),0,5)</f>
        <v>0</v>
      </c>
      <c r="O10" s="125"/>
    </row>
    <row r="11" spans="2:28" s="78" customFormat="1" ht="21" customHeight="1" x14ac:dyDescent="0.35">
      <c r="B11" s="52"/>
      <c r="C11" s="285"/>
      <c r="D11" s="175" t="s">
        <v>150</v>
      </c>
      <c r="E11" s="176" t="s">
        <v>369</v>
      </c>
      <c r="F11" s="93"/>
      <c r="G11" s="93"/>
      <c r="H11" s="93"/>
      <c r="I11" s="93"/>
      <c r="J11" s="288"/>
      <c r="K11" s="330"/>
      <c r="L11" s="125">
        <f t="shared" si="0"/>
        <v>0</v>
      </c>
      <c r="M11" s="125">
        <f t="shared" si="1"/>
        <v>0</v>
      </c>
      <c r="N11" s="125">
        <f t="shared" si="2"/>
        <v>0</v>
      </c>
      <c r="O11" s="125"/>
    </row>
    <row r="12" spans="2:28" s="78" customFormat="1" ht="40.5" thickBot="1" x14ac:dyDescent="0.4">
      <c r="B12" s="52"/>
      <c r="C12" s="285"/>
      <c r="D12" s="175" t="s">
        <v>150</v>
      </c>
      <c r="E12" s="176" t="s">
        <v>172</v>
      </c>
      <c r="F12" s="93"/>
      <c r="G12" s="93"/>
      <c r="H12" s="93"/>
      <c r="I12" s="93"/>
      <c r="J12" s="288"/>
      <c r="K12" s="331"/>
      <c r="L12" s="125">
        <f t="shared" si="0"/>
        <v>0</v>
      </c>
      <c r="M12" s="125">
        <f t="shared" si="1"/>
        <v>0</v>
      </c>
      <c r="N12" s="125">
        <f t="shared" si="2"/>
        <v>0</v>
      </c>
      <c r="O12" s="125"/>
    </row>
    <row r="13" spans="2:28" s="78" customFormat="1" ht="38.25" customHeight="1" x14ac:dyDescent="0.35">
      <c r="B13" s="52"/>
      <c r="C13" s="284" t="s">
        <v>69</v>
      </c>
      <c r="D13" s="270" t="s">
        <v>370</v>
      </c>
      <c r="E13" s="271"/>
      <c r="F13" s="95"/>
      <c r="G13" s="95"/>
      <c r="H13" s="95"/>
      <c r="I13" s="95"/>
      <c r="J13" s="287" t="str">
        <f>IFERROR(O13,"-")</f>
        <v>-</v>
      </c>
      <c r="K13" s="329"/>
      <c r="L13" s="125"/>
      <c r="M13" s="125"/>
      <c r="N13" s="125"/>
      <c r="O13" s="125" t="str">
        <f>IFERROR(ROUND(AVERAGEIF(L14:N15,"&lt;&gt;0",L14:N15),0),"-")</f>
        <v>-</v>
      </c>
    </row>
    <row r="14" spans="2:28" s="78" customFormat="1" ht="20.25" customHeight="1" x14ac:dyDescent="0.35">
      <c r="B14" s="52"/>
      <c r="C14" s="285"/>
      <c r="D14" s="172" t="s">
        <v>150</v>
      </c>
      <c r="E14" s="173" t="s">
        <v>173</v>
      </c>
      <c r="F14" s="93"/>
      <c r="G14" s="93"/>
      <c r="H14" s="93"/>
      <c r="I14" s="93"/>
      <c r="J14" s="288"/>
      <c r="K14" s="330"/>
      <c r="L14" s="125">
        <f t="shared" ref="L14:L53" si="3">IF(ISBLANK(G14),0,1)</f>
        <v>0</v>
      </c>
      <c r="M14" s="125">
        <f t="shared" ref="M14:M53" si="4">IF(ISBLANK(H14),0,3)</f>
        <v>0</v>
      </c>
      <c r="N14" s="125">
        <f t="shared" ref="N14:N53" si="5">IF(ISBLANK(I14),0,5)</f>
        <v>0</v>
      </c>
      <c r="O14" s="125"/>
    </row>
    <row r="15" spans="2:28" s="78" customFormat="1" ht="20.5" customHeight="1" thickBot="1" x14ac:dyDescent="0.4">
      <c r="B15" s="52"/>
      <c r="C15" s="285"/>
      <c r="D15" s="172" t="s">
        <v>150</v>
      </c>
      <c r="E15" s="173" t="s">
        <v>266</v>
      </c>
      <c r="F15" s="93"/>
      <c r="G15" s="93"/>
      <c r="H15" s="93"/>
      <c r="I15" s="93"/>
      <c r="J15" s="288"/>
      <c r="K15" s="331"/>
      <c r="L15" s="125">
        <f t="shared" si="3"/>
        <v>0</v>
      </c>
      <c r="M15" s="125">
        <f t="shared" si="4"/>
        <v>0</v>
      </c>
      <c r="N15" s="125">
        <f t="shared" si="5"/>
        <v>0</v>
      </c>
      <c r="O15" s="125"/>
    </row>
    <row r="16" spans="2:28" s="78" customFormat="1" ht="20.25" customHeight="1" x14ac:dyDescent="0.35">
      <c r="B16" s="52"/>
      <c r="C16" s="284" t="s">
        <v>70</v>
      </c>
      <c r="D16" s="270" t="s">
        <v>371</v>
      </c>
      <c r="E16" s="271"/>
      <c r="F16" s="95"/>
      <c r="G16" s="95"/>
      <c r="H16" s="95"/>
      <c r="I16" s="95"/>
      <c r="J16" s="287" t="str">
        <f>IFERROR(O16,"-")</f>
        <v>-</v>
      </c>
      <c r="K16" s="329"/>
      <c r="L16" s="125"/>
      <c r="M16" s="125"/>
      <c r="N16" s="125"/>
      <c r="O16" s="125" t="str">
        <f>IFERROR(ROUND(AVERAGEIF(L17:N23,"&lt;&gt;0",L17:N23),0),"-")</f>
        <v>-</v>
      </c>
    </row>
    <row r="17" spans="2:15" s="78" customFormat="1" ht="20.25" customHeight="1" x14ac:dyDescent="0.35">
      <c r="B17" s="52"/>
      <c r="C17" s="285"/>
      <c r="D17" s="172" t="s">
        <v>150</v>
      </c>
      <c r="E17" s="173" t="s">
        <v>174</v>
      </c>
      <c r="F17" s="93"/>
      <c r="G17" s="93"/>
      <c r="H17" s="93"/>
      <c r="I17" s="93"/>
      <c r="J17" s="288"/>
      <c r="K17" s="330"/>
      <c r="L17" s="125">
        <f t="shared" si="3"/>
        <v>0</v>
      </c>
      <c r="M17" s="125">
        <f t="shared" si="4"/>
        <v>0</v>
      </c>
      <c r="N17" s="125">
        <f t="shared" si="5"/>
        <v>0</v>
      </c>
      <c r="O17" s="127"/>
    </row>
    <row r="18" spans="2:15" s="78" customFormat="1" ht="20.149999999999999" customHeight="1" x14ac:dyDescent="0.35">
      <c r="B18" s="52"/>
      <c r="C18" s="285"/>
      <c r="D18" s="172" t="s">
        <v>150</v>
      </c>
      <c r="E18" s="173" t="s">
        <v>372</v>
      </c>
      <c r="F18" s="93"/>
      <c r="G18" s="93"/>
      <c r="H18" s="93"/>
      <c r="I18" s="93"/>
      <c r="J18" s="288"/>
      <c r="K18" s="330"/>
      <c r="L18" s="125">
        <f t="shared" si="3"/>
        <v>0</v>
      </c>
      <c r="M18" s="125">
        <f t="shared" si="4"/>
        <v>0</v>
      </c>
      <c r="N18" s="125">
        <f t="shared" si="5"/>
        <v>0</v>
      </c>
      <c r="O18" s="127"/>
    </row>
    <row r="19" spans="2:15" s="78" customFormat="1" ht="20.25" customHeight="1" x14ac:dyDescent="0.35">
      <c r="B19" s="52"/>
      <c r="C19" s="285"/>
      <c r="D19" s="172" t="s">
        <v>150</v>
      </c>
      <c r="E19" s="173" t="s">
        <v>351</v>
      </c>
      <c r="F19" s="93"/>
      <c r="G19" s="93"/>
      <c r="H19" s="93"/>
      <c r="I19" s="93"/>
      <c r="J19" s="288"/>
      <c r="K19" s="330"/>
      <c r="L19" s="125">
        <f t="shared" si="3"/>
        <v>0</v>
      </c>
      <c r="M19" s="125">
        <f t="shared" si="4"/>
        <v>0</v>
      </c>
      <c r="N19" s="125">
        <f t="shared" si="5"/>
        <v>0</v>
      </c>
      <c r="O19" s="125"/>
    </row>
    <row r="20" spans="2:15" s="78" customFormat="1" ht="20.149999999999999" customHeight="1" x14ac:dyDescent="0.35">
      <c r="B20" s="52"/>
      <c r="C20" s="285"/>
      <c r="D20" s="172" t="s">
        <v>150</v>
      </c>
      <c r="E20" s="173" t="s">
        <v>175</v>
      </c>
      <c r="F20" s="93"/>
      <c r="G20" s="93"/>
      <c r="H20" s="93"/>
      <c r="I20" s="93"/>
      <c r="J20" s="288"/>
      <c r="K20" s="330"/>
      <c r="L20" s="125">
        <f t="shared" si="3"/>
        <v>0</v>
      </c>
      <c r="M20" s="125">
        <f t="shared" si="4"/>
        <v>0</v>
      </c>
      <c r="N20" s="125">
        <f t="shared" si="5"/>
        <v>0</v>
      </c>
      <c r="O20" s="107"/>
    </row>
    <row r="21" spans="2:15" s="78" customFormat="1" ht="40" x14ac:dyDescent="0.35">
      <c r="B21" s="52"/>
      <c r="C21" s="285"/>
      <c r="D21" s="172" t="s">
        <v>150</v>
      </c>
      <c r="E21" s="181" t="s">
        <v>413</v>
      </c>
      <c r="F21" s="96"/>
      <c r="G21" s="96"/>
      <c r="H21" s="96"/>
      <c r="I21" s="96"/>
      <c r="J21" s="288"/>
      <c r="K21" s="330"/>
      <c r="L21" s="125">
        <f t="shared" si="3"/>
        <v>0</v>
      </c>
      <c r="M21" s="125">
        <f t="shared" si="4"/>
        <v>0</v>
      </c>
      <c r="N21" s="125">
        <f t="shared" si="5"/>
        <v>0</v>
      </c>
      <c r="O21" s="107"/>
    </row>
    <row r="22" spans="2:15" s="78" customFormat="1" ht="20.149999999999999" customHeight="1" x14ac:dyDescent="0.35">
      <c r="B22" s="52"/>
      <c r="C22" s="285"/>
      <c r="D22" s="196" t="s">
        <v>150</v>
      </c>
      <c r="E22" s="181" t="s">
        <v>373</v>
      </c>
      <c r="F22" s="93"/>
      <c r="G22" s="96"/>
      <c r="H22" s="96"/>
      <c r="I22" s="96"/>
      <c r="J22" s="288"/>
      <c r="K22" s="330"/>
      <c r="L22" s="125">
        <f>IF(ISBLANK(G22),0,1)</f>
        <v>0</v>
      </c>
      <c r="M22" s="125">
        <f>IF(ISBLANK(H22),0,3)</f>
        <v>0</v>
      </c>
      <c r="N22" s="125">
        <f>IF(ISBLANK(I22),0,5)</f>
        <v>0</v>
      </c>
      <c r="O22" s="107"/>
    </row>
    <row r="23" spans="2:15" s="78" customFormat="1" ht="20.5" customHeight="1" thickBot="1" x14ac:dyDescent="0.4">
      <c r="B23" s="52"/>
      <c r="C23" s="286"/>
      <c r="D23" s="190" t="s">
        <v>150</v>
      </c>
      <c r="E23" s="179" t="s">
        <v>176</v>
      </c>
      <c r="F23" s="98"/>
      <c r="G23" s="94"/>
      <c r="H23" s="94"/>
      <c r="I23" s="94"/>
      <c r="J23" s="301"/>
      <c r="K23" s="331"/>
      <c r="L23" s="125">
        <f t="shared" si="3"/>
        <v>0</v>
      </c>
      <c r="M23" s="125">
        <f t="shared" si="4"/>
        <v>0</v>
      </c>
      <c r="N23" s="125">
        <f t="shared" si="5"/>
        <v>0</v>
      </c>
      <c r="O23" s="107"/>
    </row>
    <row r="24" spans="2:15" s="78" customFormat="1" ht="33" thickBot="1" x14ac:dyDescent="0.7">
      <c r="B24" s="52"/>
      <c r="C24" s="230" t="s">
        <v>353</v>
      </c>
      <c r="D24" s="230"/>
      <c r="E24" s="231"/>
      <c r="F24" s="97"/>
      <c r="G24" s="97"/>
      <c r="H24" s="97"/>
      <c r="I24" s="97"/>
      <c r="J24" s="69"/>
      <c r="K24" s="335"/>
      <c r="L24" s="126"/>
      <c r="M24" s="126"/>
      <c r="N24" s="126"/>
      <c r="O24" s="126"/>
    </row>
    <row r="25" spans="2:15" s="78" customFormat="1" ht="20.25" customHeight="1" x14ac:dyDescent="0.35">
      <c r="B25" s="52"/>
      <c r="C25" s="284" t="s">
        <v>108</v>
      </c>
      <c r="D25" s="270" t="s">
        <v>177</v>
      </c>
      <c r="E25" s="271" t="s">
        <v>159</v>
      </c>
      <c r="F25" s="95"/>
      <c r="G25" s="95"/>
      <c r="H25" s="95"/>
      <c r="I25" s="95"/>
      <c r="J25" s="272" t="str">
        <f>IFERROR(O25,"-")</f>
        <v>-</v>
      </c>
      <c r="K25" s="329"/>
      <c r="L25" s="125"/>
      <c r="M25" s="125"/>
      <c r="N25" s="125"/>
      <c r="O25" s="125" t="str">
        <f>IFERROR(ROUND(AVERAGEIF(L26:N27,"&lt;&gt;0",L26:N27),0),"-")</f>
        <v>-</v>
      </c>
    </row>
    <row r="26" spans="2:15" s="78" customFormat="1" ht="20.25" customHeight="1" x14ac:dyDescent="0.35">
      <c r="B26" s="52"/>
      <c r="C26" s="285"/>
      <c r="D26" s="197" t="s">
        <v>150</v>
      </c>
      <c r="E26" s="181" t="s">
        <v>374</v>
      </c>
      <c r="F26" s="93"/>
      <c r="G26" s="93"/>
      <c r="H26" s="93"/>
      <c r="I26" s="93"/>
      <c r="J26" s="264"/>
      <c r="K26" s="330"/>
      <c r="L26" s="125">
        <f>IF(ISBLANK(G26),0,1)</f>
        <v>0</v>
      </c>
      <c r="M26" s="125">
        <f>IF(ISBLANK(H26),0,3)</f>
        <v>0</v>
      </c>
      <c r="N26" s="125">
        <f>IF(ISBLANK(I26),0,5)</f>
        <v>0</v>
      </c>
      <c r="O26" s="107"/>
    </row>
    <row r="27" spans="2:15" s="78" customFormat="1" ht="20.25" customHeight="1" thickBot="1" x14ac:dyDescent="0.4">
      <c r="B27" s="52"/>
      <c r="C27" s="285"/>
      <c r="D27" s="180" t="s">
        <v>150</v>
      </c>
      <c r="E27" s="181" t="s">
        <v>375</v>
      </c>
      <c r="F27" s="93"/>
      <c r="G27" s="93"/>
      <c r="H27" s="93"/>
      <c r="I27" s="93"/>
      <c r="J27" s="264"/>
      <c r="K27" s="331"/>
      <c r="L27" s="125">
        <f t="shared" si="3"/>
        <v>0</v>
      </c>
      <c r="M27" s="125">
        <f t="shared" si="4"/>
        <v>0</v>
      </c>
      <c r="N27" s="125">
        <f t="shared" si="5"/>
        <v>0</v>
      </c>
      <c r="O27" s="107"/>
    </row>
    <row r="28" spans="2:15" s="78" customFormat="1" ht="33.75" customHeight="1" x14ac:dyDescent="0.35">
      <c r="B28" s="52"/>
      <c r="C28" s="284" t="s">
        <v>354</v>
      </c>
      <c r="D28" s="270" t="s">
        <v>178</v>
      </c>
      <c r="E28" s="271"/>
      <c r="F28" s="95"/>
      <c r="G28" s="95"/>
      <c r="H28" s="95"/>
      <c r="I28" s="95"/>
      <c r="J28" s="272" t="str">
        <f>IFERROR(O28,"-")</f>
        <v>-</v>
      </c>
      <c r="K28" s="329"/>
      <c r="L28" s="125"/>
      <c r="M28" s="125"/>
      <c r="N28" s="125"/>
      <c r="O28" s="125" t="str">
        <f>IFERROR(ROUND(AVERAGEIF(L29:N32,"&lt;&gt;0",L29:N32),0),"-")</f>
        <v>-</v>
      </c>
    </row>
    <row r="29" spans="2:15" s="78" customFormat="1" ht="23.25" customHeight="1" x14ac:dyDescent="0.35">
      <c r="B29" s="52"/>
      <c r="C29" s="285"/>
      <c r="D29" s="197" t="s">
        <v>150</v>
      </c>
      <c r="E29" s="181" t="s">
        <v>250</v>
      </c>
      <c r="F29" s="92"/>
      <c r="G29" s="92"/>
      <c r="H29" s="92"/>
      <c r="I29" s="92"/>
      <c r="J29" s="264"/>
      <c r="K29" s="330"/>
      <c r="L29" s="125">
        <f>IF(ISBLANK(G29),0,1)</f>
        <v>0</v>
      </c>
      <c r="M29" s="125">
        <f>IF(ISBLANK(H29),0,3)</f>
        <v>0</v>
      </c>
      <c r="N29" s="125">
        <f>IF(ISBLANK(I29),0,5)</f>
        <v>0</v>
      </c>
      <c r="O29" s="107"/>
    </row>
    <row r="30" spans="2:15" s="78" customFormat="1" ht="24.75" customHeight="1" x14ac:dyDescent="0.35">
      <c r="B30" s="52"/>
      <c r="C30" s="285"/>
      <c r="D30" s="197" t="s">
        <v>150</v>
      </c>
      <c r="E30" s="181" t="s">
        <v>382</v>
      </c>
      <c r="F30" s="92"/>
      <c r="G30" s="92"/>
      <c r="H30" s="92"/>
      <c r="I30" s="92"/>
      <c r="J30" s="264"/>
      <c r="K30" s="330"/>
      <c r="L30" s="125">
        <f>IF(ISBLANK(G30),0,1)</f>
        <v>0</v>
      </c>
      <c r="M30" s="125">
        <f>IF(ISBLANK(H30),0,3)</f>
        <v>0</v>
      </c>
      <c r="N30" s="125">
        <f>IF(ISBLANK(I30),0,5)</f>
        <v>0</v>
      </c>
      <c r="O30" s="107"/>
    </row>
    <row r="31" spans="2:15" s="78" customFormat="1" ht="20.149999999999999" customHeight="1" x14ac:dyDescent="0.35">
      <c r="B31" s="52"/>
      <c r="C31" s="285"/>
      <c r="D31" s="197" t="s">
        <v>150</v>
      </c>
      <c r="E31" s="181" t="s">
        <v>383</v>
      </c>
      <c r="F31" s="92"/>
      <c r="G31" s="92"/>
      <c r="H31" s="92"/>
      <c r="I31" s="92"/>
      <c r="J31" s="264"/>
      <c r="K31" s="330"/>
      <c r="L31" s="125">
        <f>IF(ISBLANK(G31),0,1)</f>
        <v>0</v>
      </c>
      <c r="M31" s="125">
        <f>IF(ISBLANK(H31),0,3)</f>
        <v>0</v>
      </c>
      <c r="N31" s="125">
        <f>IF(ISBLANK(I31),0,5)</f>
        <v>0</v>
      </c>
      <c r="O31" s="107"/>
    </row>
    <row r="32" spans="2:15" s="78" customFormat="1" ht="20.5" customHeight="1" thickBot="1" x14ac:dyDescent="0.4">
      <c r="B32" s="52"/>
      <c r="C32" s="285"/>
      <c r="D32" s="186" t="s">
        <v>150</v>
      </c>
      <c r="E32" s="187" t="s">
        <v>279</v>
      </c>
      <c r="F32" s="96"/>
      <c r="G32" s="96"/>
      <c r="H32" s="96"/>
      <c r="I32" s="148"/>
      <c r="J32" s="264"/>
      <c r="K32" s="331"/>
      <c r="L32" s="125">
        <f>IF(ISBLANK(G32),0,1)</f>
        <v>0</v>
      </c>
      <c r="M32" s="125">
        <f>IF(ISBLANK(H32),0,3)</f>
        <v>0</v>
      </c>
      <c r="N32" s="125">
        <f>IF(ISBLANK(I32),0,5)</f>
        <v>0</v>
      </c>
      <c r="O32" s="107"/>
    </row>
    <row r="33" spans="2:15" s="78" customFormat="1" ht="38.25" customHeight="1" x14ac:dyDescent="0.35">
      <c r="B33" s="52"/>
      <c r="C33" s="284" t="s">
        <v>98</v>
      </c>
      <c r="D33" s="270" t="s">
        <v>387</v>
      </c>
      <c r="E33" s="271"/>
      <c r="F33" s="95"/>
      <c r="G33" s="95"/>
      <c r="H33" s="95"/>
      <c r="I33" s="92"/>
      <c r="J33" s="272" t="str">
        <f>IFERROR(O33,"-")</f>
        <v>-</v>
      </c>
      <c r="K33" s="329"/>
      <c r="L33" s="125"/>
      <c r="M33" s="125"/>
      <c r="N33" s="125"/>
      <c r="O33" s="125" t="str">
        <f>IFERROR(ROUND(AVERAGEIF(L34:N36,"&lt;&gt;0",L34:N36),0),"-")</f>
        <v>-</v>
      </c>
    </row>
    <row r="34" spans="2:15" s="78" customFormat="1" ht="23.25" customHeight="1" x14ac:dyDescent="0.35">
      <c r="B34" s="52"/>
      <c r="C34" s="285"/>
      <c r="D34" s="180" t="s">
        <v>150</v>
      </c>
      <c r="E34" s="181" t="s">
        <v>388</v>
      </c>
      <c r="F34" s="93"/>
      <c r="G34" s="93"/>
      <c r="H34" s="93"/>
      <c r="I34" s="92"/>
      <c r="J34" s="264"/>
      <c r="K34" s="330"/>
      <c r="L34" s="125">
        <f>IF(ISBLANK(G34),0,1)</f>
        <v>0</v>
      </c>
      <c r="M34" s="125">
        <f>IF(ISBLANK(H34),0,3)</f>
        <v>0</v>
      </c>
      <c r="N34" s="125">
        <f>IF(ISBLANK(I34),0,5)</f>
        <v>0</v>
      </c>
      <c r="O34" s="107"/>
    </row>
    <row r="35" spans="2:15" s="78" customFormat="1" ht="22.5" customHeight="1" x14ac:dyDescent="0.35">
      <c r="B35" s="52"/>
      <c r="C35" s="285"/>
      <c r="D35" s="180" t="s">
        <v>150</v>
      </c>
      <c r="E35" s="181" t="s">
        <v>389</v>
      </c>
      <c r="F35" s="93"/>
      <c r="G35" s="93"/>
      <c r="H35" s="93"/>
      <c r="I35" s="92"/>
      <c r="J35" s="264"/>
      <c r="K35" s="330"/>
      <c r="L35" s="125">
        <f>IF(ISBLANK(G35),0,1)</f>
        <v>0</v>
      </c>
      <c r="M35" s="125">
        <f>IF(ISBLANK(H35),0,3)</f>
        <v>0</v>
      </c>
      <c r="N35" s="125">
        <f>IF(ISBLANK(I35),0,5)</f>
        <v>0</v>
      </c>
      <c r="O35" s="107"/>
    </row>
    <row r="36" spans="2:15" s="78" customFormat="1" ht="24" customHeight="1" thickBot="1" x14ac:dyDescent="0.4">
      <c r="B36" s="52"/>
      <c r="C36" s="286"/>
      <c r="D36" s="192" t="s">
        <v>150</v>
      </c>
      <c r="E36" s="187" t="s">
        <v>384</v>
      </c>
      <c r="F36" s="96"/>
      <c r="G36" s="96"/>
      <c r="H36" s="96"/>
      <c r="I36" s="148"/>
      <c r="J36" s="269"/>
      <c r="K36" s="331"/>
      <c r="L36" s="125">
        <f>IF(ISBLANK(G36),0,1)</f>
        <v>0</v>
      </c>
      <c r="M36" s="125">
        <f>IF(ISBLANK(H36),0,3)</f>
        <v>0</v>
      </c>
      <c r="N36" s="125">
        <f>IF(ISBLANK(I36),0,5)</f>
        <v>0</v>
      </c>
      <c r="O36" s="107"/>
    </row>
    <row r="37" spans="2:15" s="78" customFormat="1" ht="69" customHeight="1" thickBot="1" x14ac:dyDescent="0.4">
      <c r="B37" s="52"/>
      <c r="C37" s="198" t="s">
        <v>137</v>
      </c>
      <c r="D37" s="299" t="s">
        <v>385</v>
      </c>
      <c r="E37" s="300"/>
      <c r="F37" s="101"/>
      <c r="G37" s="101"/>
      <c r="H37" s="101"/>
      <c r="I37" s="164"/>
      <c r="J37" s="72" t="str">
        <f>IFERROR(O37,"-")</f>
        <v>-</v>
      </c>
      <c r="K37" s="336"/>
      <c r="L37" s="125">
        <f>IF(ISBLANK(G37),0,1)</f>
        <v>0</v>
      </c>
      <c r="M37" s="125">
        <f>IF(ISBLANK(H37),0,3)</f>
        <v>0</v>
      </c>
      <c r="N37" s="125">
        <f>IF(ISBLANK(I37),0,5)</f>
        <v>0</v>
      </c>
      <c r="O37" s="125" t="str">
        <f>IFERROR(ROUND(AVERAGEIF(L37:N37,"&lt;&gt;0",L37:N37),0),"-")</f>
        <v>-</v>
      </c>
    </row>
    <row r="38" spans="2:15" s="78" customFormat="1" ht="20.149999999999999" customHeight="1" x14ac:dyDescent="0.35">
      <c r="B38" s="52"/>
      <c r="C38" s="284" t="s">
        <v>110</v>
      </c>
      <c r="D38" s="270" t="s">
        <v>179</v>
      </c>
      <c r="E38" s="271"/>
      <c r="F38" s="95"/>
      <c r="G38" s="95"/>
      <c r="H38" s="95"/>
      <c r="I38" s="92"/>
      <c r="J38" s="272" t="str">
        <f>IFERROR(O38,"-")</f>
        <v>-</v>
      </c>
      <c r="K38" s="329"/>
      <c r="L38" s="125"/>
      <c r="M38" s="125"/>
      <c r="N38" s="125"/>
      <c r="O38" s="125" t="str">
        <f>IFERROR(ROUND(AVERAGEIF(L39:N43,"&lt;&gt;0",L39:N43),0),"-")</f>
        <v>-</v>
      </c>
    </row>
    <row r="39" spans="2:15" s="78" customFormat="1" ht="20.149999999999999" customHeight="1" x14ac:dyDescent="0.35">
      <c r="B39" s="52"/>
      <c r="C39" s="285"/>
      <c r="D39" s="180" t="s">
        <v>150</v>
      </c>
      <c r="E39" s="181" t="s">
        <v>390</v>
      </c>
      <c r="F39" s="93"/>
      <c r="G39" s="93"/>
      <c r="H39" s="93"/>
      <c r="I39" s="92"/>
      <c r="J39" s="264"/>
      <c r="K39" s="330"/>
      <c r="L39" s="125">
        <f t="shared" si="3"/>
        <v>0</v>
      </c>
      <c r="M39" s="125">
        <f t="shared" si="4"/>
        <v>0</v>
      </c>
      <c r="N39" s="125">
        <f t="shared" si="5"/>
        <v>0</v>
      </c>
      <c r="O39" s="107"/>
    </row>
    <row r="40" spans="2:15" s="78" customFormat="1" ht="20.149999999999999" customHeight="1" x14ac:dyDescent="0.35">
      <c r="B40" s="52"/>
      <c r="C40" s="285"/>
      <c r="D40" s="180" t="s">
        <v>150</v>
      </c>
      <c r="E40" s="181" t="s">
        <v>267</v>
      </c>
      <c r="F40" s="93"/>
      <c r="G40" s="93"/>
      <c r="H40" s="93"/>
      <c r="I40" s="92"/>
      <c r="J40" s="264"/>
      <c r="K40" s="330"/>
      <c r="L40" s="125">
        <f t="shared" si="3"/>
        <v>0</v>
      </c>
      <c r="M40" s="125">
        <f t="shared" si="4"/>
        <v>0</v>
      </c>
      <c r="N40" s="125">
        <f t="shared" si="5"/>
        <v>0</v>
      </c>
      <c r="O40" s="107"/>
    </row>
    <row r="41" spans="2:15" s="78" customFormat="1" ht="21" customHeight="1" x14ac:dyDescent="0.35">
      <c r="B41" s="52"/>
      <c r="C41" s="285"/>
      <c r="D41" s="180" t="s">
        <v>150</v>
      </c>
      <c r="E41" s="181" t="s">
        <v>395</v>
      </c>
      <c r="F41" s="93"/>
      <c r="G41" s="93"/>
      <c r="H41" s="93"/>
      <c r="I41" s="92"/>
      <c r="J41" s="264"/>
      <c r="K41" s="330"/>
      <c r="L41" s="125">
        <f t="shared" si="3"/>
        <v>0</v>
      </c>
      <c r="M41" s="125">
        <f t="shared" si="4"/>
        <v>0</v>
      </c>
      <c r="N41" s="125">
        <f t="shared" si="5"/>
        <v>0</v>
      </c>
      <c r="O41" s="107"/>
    </row>
    <row r="42" spans="2:15" s="78" customFormat="1" ht="20.149999999999999" customHeight="1" x14ac:dyDescent="0.35">
      <c r="B42" s="52"/>
      <c r="C42" s="285"/>
      <c r="D42" s="180" t="s">
        <v>150</v>
      </c>
      <c r="E42" s="181" t="s">
        <v>396</v>
      </c>
      <c r="F42" s="93"/>
      <c r="G42" s="93"/>
      <c r="H42" s="93"/>
      <c r="I42" s="92"/>
      <c r="J42" s="264"/>
      <c r="K42" s="330"/>
      <c r="L42" s="125">
        <f t="shared" si="3"/>
        <v>0</v>
      </c>
      <c r="M42" s="125">
        <f t="shared" si="4"/>
        <v>0</v>
      </c>
      <c r="N42" s="125">
        <f t="shared" si="5"/>
        <v>0</v>
      </c>
      <c r="O42" s="125"/>
    </row>
    <row r="43" spans="2:15" s="78" customFormat="1" ht="20.5" customHeight="1" thickBot="1" x14ac:dyDescent="0.4">
      <c r="B43" s="52"/>
      <c r="C43" s="286"/>
      <c r="D43" s="184" t="s">
        <v>150</v>
      </c>
      <c r="E43" s="185" t="s">
        <v>398</v>
      </c>
      <c r="F43" s="94"/>
      <c r="G43" s="94"/>
      <c r="H43" s="94"/>
      <c r="I43" s="148"/>
      <c r="J43" s="269"/>
      <c r="K43" s="331"/>
      <c r="L43" s="125">
        <f t="shared" si="3"/>
        <v>0</v>
      </c>
      <c r="M43" s="125">
        <f t="shared" si="4"/>
        <v>0</v>
      </c>
      <c r="N43" s="125">
        <f t="shared" si="5"/>
        <v>0</v>
      </c>
      <c r="O43" s="107"/>
    </row>
    <row r="44" spans="2:15" s="78" customFormat="1" ht="20.149999999999999" customHeight="1" x14ac:dyDescent="0.35">
      <c r="B44" s="52"/>
      <c r="C44" s="277" t="s">
        <v>357</v>
      </c>
      <c r="D44" s="270" t="s">
        <v>180</v>
      </c>
      <c r="E44" s="271" t="s">
        <v>159</v>
      </c>
      <c r="F44" s="95"/>
      <c r="G44" s="95"/>
      <c r="H44" s="95"/>
      <c r="I44" s="92"/>
      <c r="J44" s="272" t="str">
        <f>IFERROR(O44,"-")</f>
        <v>-</v>
      </c>
      <c r="K44" s="329"/>
      <c r="L44" s="125"/>
      <c r="M44" s="125"/>
      <c r="N44" s="125"/>
      <c r="O44" s="125" t="str">
        <f>IFERROR(ROUND(AVERAGEIF(L45:N49,"&lt;&gt;0",L45:N49),0),"-")</f>
        <v>-</v>
      </c>
    </row>
    <row r="45" spans="2:15" s="78" customFormat="1" ht="20.149999999999999" customHeight="1" x14ac:dyDescent="0.35">
      <c r="B45" s="52"/>
      <c r="C45" s="274"/>
      <c r="D45" s="180" t="s">
        <v>150</v>
      </c>
      <c r="E45" s="181" t="s">
        <v>355</v>
      </c>
      <c r="F45" s="93"/>
      <c r="G45" s="93"/>
      <c r="H45" s="93"/>
      <c r="I45" s="92"/>
      <c r="J45" s="264"/>
      <c r="K45" s="330"/>
      <c r="L45" s="125">
        <f>IF(ISBLANK(G45),0,1)</f>
        <v>0</v>
      </c>
      <c r="M45" s="125">
        <f t="shared" si="4"/>
        <v>0</v>
      </c>
      <c r="N45" s="125">
        <f t="shared" si="5"/>
        <v>0</v>
      </c>
      <c r="O45" s="107"/>
    </row>
    <row r="46" spans="2:15" s="78" customFormat="1" ht="42.75" customHeight="1" x14ac:dyDescent="0.35">
      <c r="B46" s="52"/>
      <c r="C46" s="275"/>
      <c r="D46" s="180" t="s">
        <v>150</v>
      </c>
      <c r="E46" s="187" t="s">
        <v>399</v>
      </c>
      <c r="F46" s="96"/>
      <c r="G46" s="96"/>
      <c r="H46" s="96"/>
      <c r="I46" s="92"/>
      <c r="J46" s="264"/>
      <c r="K46" s="330"/>
      <c r="L46" s="125">
        <f t="shared" si="3"/>
        <v>0</v>
      </c>
      <c r="M46" s="125">
        <f t="shared" si="4"/>
        <v>0</v>
      </c>
      <c r="N46" s="125">
        <f t="shared" si="5"/>
        <v>0</v>
      </c>
      <c r="O46" s="107"/>
    </row>
    <row r="47" spans="2:15" s="78" customFormat="1" ht="40" x14ac:dyDescent="0.35">
      <c r="B47" s="52"/>
      <c r="C47" s="275"/>
      <c r="D47" s="180" t="s">
        <v>150</v>
      </c>
      <c r="E47" s="187" t="s">
        <v>400</v>
      </c>
      <c r="F47" s="96"/>
      <c r="G47" s="96"/>
      <c r="H47" s="96"/>
      <c r="I47" s="92"/>
      <c r="J47" s="264"/>
      <c r="K47" s="330"/>
      <c r="L47" s="125">
        <f t="shared" si="3"/>
        <v>0</v>
      </c>
      <c r="M47" s="125">
        <f t="shared" si="4"/>
        <v>0</v>
      </c>
      <c r="N47" s="125">
        <f t="shared" si="5"/>
        <v>0</v>
      </c>
      <c r="O47" s="107"/>
    </row>
    <row r="48" spans="2:15" s="78" customFormat="1" ht="20.149999999999999" customHeight="1" x14ac:dyDescent="0.35">
      <c r="B48" s="52"/>
      <c r="C48" s="275"/>
      <c r="D48" s="180" t="s">
        <v>150</v>
      </c>
      <c r="E48" s="187" t="s">
        <v>181</v>
      </c>
      <c r="F48" s="96"/>
      <c r="G48" s="96"/>
      <c r="H48" s="96"/>
      <c r="I48" s="92"/>
      <c r="J48" s="264"/>
      <c r="K48" s="330"/>
      <c r="L48" s="125">
        <f t="shared" si="3"/>
        <v>0</v>
      </c>
      <c r="M48" s="125">
        <f t="shared" si="4"/>
        <v>0</v>
      </c>
      <c r="N48" s="125">
        <f t="shared" si="5"/>
        <v>0</v>
      </c>
      <c r="O48" s="107"/>
    </row>
    <row r="49" spans="2:15" s="78" customFormat="1" ht="24.75" customHeight="1" thickBot="1" x14ac:dyDescent="0.4">
      <c r="B49" s="52"/>
      <c r="C49" s="276"/>
      <c r="D49" s="184" t="s">
        <v>150</v>
      </c>
      <c r="E49" s="185" t="s">
        <v>182</v>
      </c>
      <c r="F49" s="94"/>
      <c r="G49" s="94"/>
      <c r="H49" s="94"/>
      <c r="I49" s="148"/>
      <c r="J49" s="269"/>
      <c r="K49" s="331"/>
      <c r="L49" s="125">
        <f t="shared" si="3"/>
        <v>0</v>
      </c>
      <c r="M49" s="125">
        <f t="shared" si="4"/>
        <v>0</v>
      </c>
      <c r="N49" s="125">
        <f t="shared" si="5"/>
        <v>0</v>
      </c>
      <c r="O49" s="107"/>
    </row>
    <row r="50" spans="2:15" s="78" customFormat="1" ht="27" customHeight="1" x14ac:dyDescent="0.35">
      <c r="B50" s="52"/>
      <c r="C50" s="284" t="s">
        <v>356</v>
      </c>
      <c r="D50" s="270" t="s">
        <v>183</v>
      </c>
      <c r="E50" s="271"/>
      <c r="F50" s="95"/>
      <c r="G50" s="95"/>
      <c r="H50" s="95"/>
      <c r="I50" s="92"/>
      <c r="J50" s="272" t="str">
        <f>IFERROR(O50,"-")</f>
        <v>-</v>
      </c>
      <c r="K50" s="329"/>
      <c r="L50" s="125"/>
      <c r="M50" s="125"/>
      <c r="N50" s="125"/>
      <c r="O50" s="125" t="str">
        <f>IFERROR(ROUND(AVERAGEIF(L51:N53,"&lt;&gt;0",L51:N53),0),"-")</f>
        <v>-</v>
      </c>
    </row>
    <row r="51" spans="2:15" s="78" customFormat="1" ht="20.149999999999999" customHeight="1" x14ac:dyDescent="0.35">
      <c r="B51" s="52"/>
      <c r="C51" s="285"/>
      <c r="D51" s="180" t="s">
        <v>150</v>
      </c>
      <c r="E51" s="181" t="s">
        <v>268</v>
      </c>
      <c r="F51" s="93"/>
      <c r="G51" s="93"/>
      <c r="H51" s="93"/>
      <c r="I51" s="92"/>
      <c r="J51" s="264"/>
      <c r="K51" s="330"/>
      <c r="L51" s="125">
        <f t="shared" si="3"/>
        <v>0</v>
      </c>
      <c r="M51" s="125">
        <f t="shared" si="4"/>
        <v>0</v>
      </c>
      <c r="N51" s="125">
        <f t="shared" si="5"/>
        <v>0</v>
      </c>
      <c r="O51" s="107"/>
    </row>
    <row r="52" spans="2:15" s="78" customFormat="1" ht="20.149999999999999" customHeight="1" x14ac:dyDescent="0.35">
      <c r="B52" s="52"/>
      <c r="C52" s="285"/>
      <c r="D52" s="180" t="s">
        <v>150</v>
      </c>
      <c r="E52" s="181" t="s">
        <v>232</v>
      </c>
      <c r="F52" s="92"/>
      <c r="G52" s="92"/>
      <c r="H52" s="92"/>
      <c r="I52" s="92"/>
      <c r="J52" s="264"/>
      <c r="K52" s="330"/>
      <c r="L52" s="125">
        <f>IF(ISBLANK(G52),0,1)</f>
        <v>0</v>
      </c>
      <c r="M52" s="125">
        <f>IF(ISBLANK(H52),0,3)</f>
        <v>0</v>
      </c>
      <c r="N52" s="125">
        <f>IF(ISBLANK(I52),0,5)</f>
        <v>0</v>
      </c>
      <c r="O52" s="107"/>
    </row>
    <row r="53" spans="2:15" s="78" customFormat="1" ht="34.5" customHeight="1" thickBot="1" x14ac:dyDescent="0.4">
      <c r="B53" s="52"/>
      <c r="C53" s="286"/>
      <c r="D53" s="184" t="s">
        <v>150</v>
      </c>
      <c r="E53" s="179" t="s">
        <v>401</v>
      </c>
      <c r="F53" s="98"/>
      <c r="G53" s="98"/>
      <c r="H53" s="98"/>
      <c r="I53" s="148"/>
      <c r="J53" s="269"/>
      <c r="K53" s="331"/>
      <c r="L53" s="125">
        <f t="shared" si="3"/>
        <v>0</v>
      </c>
      <c r="M53" s="125">
        <f t="shared" si="4"/>
        <v>0</v>
      </c>
      <c r="N53" s="125">
        <f t="shared" si="5"/>
        <v>0</v>
      </c>
      <c r="O53" s="107"/>
    </row>
    <row r="54" spans="2:15" s="78" customFormat="1" ht="33" thickBot="1" x14ac:dyDescent="0.7">
      <c r="B54" s="52"/>
      <c r="C54" s="195" t="s">
        <v>184</v>
      </c>
      <c r="D54" s="195"/>
      <c r="E54" s="199"/>
      <c r="F54" s="147"/>
      <c r="G54" s="147"/>
      <c r="H54" s="147"/>
      <c r="I54" s="147"/>
      <c r="J54" s="106"/>
      <c r="K54" s="334"/>
      <c r="L54" s="126"/>
      <c r="M54" s="126"/>
      <c r="N54" s="126"/>
      <c r="O54" s="126"/>
    </row>
    <row r="55" spans="2:15" s="78" customFormat="1" ht="39.75" customHeight="1" x14ac:dyDescent="0.35">
      <c r="B55" s="52"/>
      <c r="C55" s="285" t="s">
        <v>358</v>
      </c>
      <c r="D55" s="282" t="s">
        <v>402</v>
      </c>
      <c r="E55" s="283"/>
      <c r="F55" s="92"/>
      <c r="G55" s="92"/>
      <c r="H55" s="92"/>
      <c r="I55" s="92"/>
      <c r="J55" s="264" t="str">
        <f>IFERROR(O55,"-")</f>
        <v>-</v>
      </c>
      <c r="K55" s="329"/>
      <c r="L55" s="125"/>
      <c r="M55" s="125"/>
      <c r="N55" s="125"/>
      <c r="O55" s="125" t="str">
        <f>IFERROR(ROUND(AVERAGEIF(L56:N58,"&lt;&gt;0",L56:N58),0),"-")</f>
        <v>-</v>
      </c>
    </row>
    <row r="56" spans="2:15" s="78" customFormat="1" ht="40" x14ac:dyDescent="0.35">
      <c r="B56" s="52"/>
      <c r="C56" s="285"/>
      <c r="D56" s="180" t="s">
        <v>150</v>
      </c>
      <c r="E56" s="181" t="s">
        <v>403</v>
      </c>
      <c r="F56" s="93"/>
      <c r="G56" s="93"/>
      <c r="H56" s="93"/>
      <c r="I56" s="93"/>
      <c r="J56" s="264"/>
      <c r="K56" s="330"/>
      <c r="L56" s="125">
        <f t="shared" ref="L56:L74" si="6">IF(ISBLANK(G56),0,1)</f>
        <v>0</v>
      </c>
      <c r="M56" s="125">
        <f t="shared" ref="M56:M74" si="7">IF(ISBLANK(H56),0,3)</f>
        <v>0</v>
      </c>
      <c r="N56" s="125">
        <f t="shared" ref="N56:N74" si="8">IF(ISBLANK(I56),0,5)</f>
        <v>0</v>
      </c>
      <c r="O56" s="107"/>
    </row>
    <row r="57" spans="2:15" s="78" customFormat="1" ht="20.149999999999999" customHeight="1" thickBot="1" x14ac:dyDescent="0.4">
      <c r="B57" s="52"/>
      <c r="C57" s="285"/>
      <c r="D57" s="180" t="s">
        <v>150</v>
      </c>
      <c r="E57" s="185" t="s">
        <v>233</v>
      </c>
      <c r="F57" s="96"/>
      <c r="G57" s="96"/>
      <c r="H57" s="93"/>
      <c r="I57" s="96"/>
      <c r="J57" s="264"/>
      <c r="K57" s="330"/>
      <c r="L57" s="125">
        <f>IF(ISBLANK(G57),0,1)</f>
        <v>0</v>
      </c>
      <c r="M57" s="125">
        <f>IF(ISBLANK(H57),0,3)</f>
        <v>0</v>
      </c>
      <c r="N57" s="125">
        <f>IF(ISBLANK(I57),0,5)</f>
        <v>0</v>
      </c>
      <c r="O57" s="107"/>
    </row>
    <row r="58" spans="2:15" s="78" customFormat="1" ht="20.5" customHeight="1" thickBot="1" x14ac:dyDescent="0.4">
      <c r="B58" s="52"/>
      <c r="C58" s="286"/>
      <c r="D58" s="184" t="s">
        <v>150</v>
      </c>
      <c r="E58" s="185" t="s">
        <v>269</v>
      </c>
      <c r="F58" s="94"/>
      <c r="G58" s="94"/>
      <c r="H58" s="148"/>
      <c r="I58" s="94"/>
      <c r="J58" s="269"/>
      <c r="K58" s="331"/>
      <c r="L58" s="125">
        <f t="shared" si="6"/>
        <v>0</v>
      </c>
      <c r="M58" s="125">
        <f t="shared" si="7"/>
        <v>0</v>
      </c>
      <c r="N58" s="125">
        <f t="shared" si="8"/>
        <v>0</v>
      </c>
      <c r="O58" s="107"/>
    </row>
    <row r="59" spans="2:15" s="78" customFormat="1" ht="20.149999999999999" customHeight="1" x14ac:dyDescent="0.35">
      <c r="B59" s="52"/>
      <c r="C59" s="277" t="s">
        <v>265</v>
      </c>
      <c r="D59" s="270" t="s">
        <v>262</v>
      </c>
      <c r="E59" s="271" t="s">
        <v>159</v>
      </c>
      <c r="F59" s="95"/>
      <c r="G59" s="95"/>
      <c r="H59" s="92"/>
      <c r="I59" s="95"/>
      <c r="J59" s="272" t="str">
        <f>IFERROR(O59,"-")</f>
        <v>-</v>
      </c>
      <c r="K59" s="329"/>
      <c r="L59" s="125"/>
      <c r="M59" s="125"/>
      <c r="N59" s="125"/>
      <c r="O59" s="125" t="str">
        <f>IFERROR(ROUND(AVERAGEIF(L60:N63,"&lt;&gt;0",L60:N63),0),"-")</f>
        <v>-</v>
      </c>
    </row>
    <row r="60" spans="2:15" s="78" customFormat="1" ht="20.149999999999999" customHeight="1" x14ac:dyDescent="0.35">
      <c r="B60" s="52"/>
      <c r="C60" s="274"/>
      <c r="D60" s="180" t="s">
        <v>150</v>
      </c>
      <c r="E60" s="181" t="s">
        <v>404</v>
      </c>
      <c r="F60" s="93"/>
      <c r="G60" s="93"/>
      <c r="H60" s="93"/>
      <c r="I60" s="93"/>
      <c r="J60" s="264"/>
      <c r="K60" s="330"/>
      <c r="L60" s="125">
        <f t="shared" si="6"/>
        <v>0</v>
      </c>
      <c r="M60" s="125">
        <f t="shared" si="7"/>
        <v>0</v>
      </c>
      <c r="N60" s="125">
        <f t="shared" si="8"/>
        <v>0</v>
      </c>
      <c r="O60" s="107"/>
    </row>
    <row r="61" spans="2:15" s="78" customFormat="1" ht="20.149999999999999" customHeight="1" x14ac:dyDescent="0.35">
      <c r="B61" s="52"/>
      <c r="C61" s="275"/>
      <c r="D61" s="197" t="s">
        <v>150</v>
      </c>
      <c r="E61" s="187" t="s">
        <v>234</v>
      </c>
      <c r="F61" s="96"/>
      <c r="G61" s="96"/>
      <c r="H61" s="93"/>
      <c r="I61" s="96"/>
      <c r="J61" s="264"/>
      <c r="K61" s="330"/>
      <c r="L61" s="125">
        <f>IF(ISBLANK(G61),0,1)</f>
        <v>0</v>
      </c>
      <c r="M61" s="125">
        <f>IF(ISBLANK(H61),0,3)</f>
        <v>0</v>
      </c>
      <c r="N61" s="125">
        <f>IF(ISBLANK(I61),0,5)</f>
        <v>0</v>
      </c>
      <c r="O61" s="107"/>
    </row>
    <row r="62" spans="2:15" s="78" customFormat="1" ht="20.149999999999999" customHeight="1" x14ac:dyDescent="0.35">
      <c r="B62" s="52"/>
      <c r="C62" s="275"/>
      <c r="D62" s="197" t="s">
        <v>150</v>
      </c>
      <c r="E62" s="187" t="s">
        <v>251</v>
      </c>
      <c r="F62" s="96"/>
      <c r="G62" s="96"/>
      <c r="H62" s="93"/>
      <c r="I62" s="96"/>
      <c r="J62" s="264"/>
      <c r="K62" s="330"/>
      <c r="L62" s="125">
        <f t="shared" si="6"/>
        <v>0</v>
      </c>
      <c r="M62" s="125">
        <f t="shared" si="7"/>
        <v>0</v>
      </c>
      <c r="N62" s="125">
        <f t="shared" si="8"/>
        <v>0</v>
      </c>
      <c r="O62" s="107"/>
    </row>
    <row r="63" spans="2:15" s="78" customFormat="1" ht="139.5" customHeight="1" thickBot="1" x14ac:dyDescent="0.4">
      <c r="B63" s="52"/>
      <c r="C63" s="275"/>
      <c r="D63" s="180" t="s">
        <v>150</v>
      </c>
      <c r="E63" s="187" t="s">
        <v>185</v>
      </c>
      <c r="F63" s="96"/>
      <c r="G63" s="96"/>
      <c r="H63" s="148"/>
      <c r="I63" s="96"/>
      <c r="J63" s="264"/>
      <c r="K63" s="331"/>
      <c r="L63" s="125">
        <f t="shared" si="6"/>
        <v>0</v>
      </c>
      <c r="M63" s="125">
        <f t="shared" si="7"/>
        <v>0</v>
      </c>
      <c r="N63" s="125">
        <f t="shared" si="8"/>
        <v>0</v>
      </c>
      <c r="O63" s="107"/>
    </row>
    <row r="64" spans="2:15" s="78" customFormat="1" ht="20.149999999999999" customHeight="1" x14ac:dyDescent="0.35">
      <c r="B64" s="52"/>
      <c r="C64" s="284" t="s">
        <v>56</v>
      </c>
      <c r="D64" s="270" t="s">
        <v>391</v>
      </c>
      <c r="E64" s="271"/>
      <c r="F64" s="95"/>
      <c r="G64" s="95"/>
      <c r="H64" s="92"/>
      <c r="I64" s="95"/>
      <c r="J64" s="272" t="str">
        <f>IFERROR(O64,"-")</f>
        <v>-</v>
      </c>
      <c r="K64" s="329"/>
      <c r="L64" s="125"/>
      <c r="M64" s="125"/>
      <c r="N64" s="125"/>
      <c r="O64" s="125" t="str">
        <f>IFERROR(ROUND(AVERAGEIF(L65:N66,"&lt;&gt;0",L65:N66),0),"-")</f>
        <v>-</v>
      </c>
    </row>
    <row r="65" spans="2:16" s="78" customFormat="1" ht="20.149999999999999" customHeight="1" x14ac:dyDescent="0.35">
      <c r="B65" s="52"/>
      <c r="C65" s="285"/>
      <c r="D65" s="180" t="s">
        <v>150</v>
      </c>
      <c r="E65" s="181" t="s">
        <v>405</v>
      </c>
      <c r="F65" s="93"/>
      <c r="G65" s="93"/>
      <c r="H65" s="93"/>
      <c r="I65" s="93"/>
      <c r="J65" s="264"/>
      <c r="K65" s="330"/>
      <c r="L65" s="125">
        <f t="shared" si="6"/>
        <v>0</v>
      </c>
      <c r="M65" s="125">
        <f t="shared" si="7"/>
        <v>0</v>
      </c>
      <c r="N65" s="125">
        <f t="shared" si="8"/>
        <v>0</v>
      </c>
      <c r="O65" s="107"/>
    </row>
    <row r="66" spans="2:16" s="78" customFormat="1" ht="20.5" customHeight="1" thickBot="1" x14ac:dyDescent="0.4">
      <c r="B66" s="52"/>
      <c r="C66" s="286"/>
      <c r="D66" s="184" t="s">
        <v>150</v>
      </c>
      <c r="E66" s="179" t="s">
        <v>270</v>
      </c>
      <c r="F66" s="98"/>
      <c r="G66" s="98"/>
      <c r="H66" s="148"/>
      <c r="I66" s="98"/>
      <c r="J66" s="269"/>
      <c r="K66" s="331"/>
      <c r="L66" s="125">
        <f t="shared" si="6"/>
        <v>0</v>
      </c>
      <c r="M66" s="125">
        <f t="shared" si="7"/>
        <v>0</v>
      </c>
      <c r="N66" s="125">
        <f t="shared" si="8"/>
        <v>0</v>
      </c>
      <c r="O66" s="107"/>
    </row>
    <row r="67" spans="2:16" s="78" customFormat="1" ht="20.149999999999999" customHeight="1" x14ac:dyDescent="0.35">
      <c r="B67" s="52"/>
      <c r="C67" s="275" t="s">
        <v>246</v>
      </c>
      <c r="D67" s="296" t="s">
        <v>186</v>
      </c>
      <c r="E67" s="297"/>
      <c r="F67" s="93"/>
      <c r="G67" s="93"/>
      <c r="H67" s="92"/>
      <c r="I67" s="93"/>
      <c r="J67" s="298" t="str">
        <f>IFERROR(O67,"-")</f>
        <v>-</v>
      </c>
      <c r="K67" s="329"/>
      <c r="L67" s="125"/>
      <c r="M67" s="125"/>
      <c r="N67" s="125"/>
      <c r="O67" s="125" t="str">
        <f>IFERROR(ROUND(AVERAGEIF(L68:N70,"&lt;&gt;0",L68:N70),0),"-")</f>
        <v>-</v>
      </c>
    </row>
    <row r="68" spans="2:16" s="78" customFormat="1" ht="20.149999999999999" customHeight="1" x14ac:dyDescent="0.35">
      <c r="B68" s="52"/>
      <c r="C68" s="285"/>
      <c r="D68" s="180" t="s">
        <v>150</v>
      </c>
      <c r="E68" s="181" t="s">
        <v>271</v>
      </c>
      <c r="F68" s="93"/>
      <c r="G68" s="93"/>
      <c r="H68" s="93"/>
      <c r="I68" s="93"/>
      <c r="J68" s="264"/>
      <c r="K68" s="330"/>
      <c r="L68" s="125">
        <f t="shared" si="6"/>
        <v>0</v>
      </c>
      <c r="M68" s="125">
        <f t="shared" si="7"/>
        <v>0</v>
      </c>
      <c r="N68" s="125">
        <f t="shared" si="8"/>
        <v>0</v>
      </c>
      <c r="O68" s="107"/>
    </row>
    <row r="69" spans="2:16" s="78" customFormat="1" ht="27" customHeight="1" x14ac:dyDescent="0.35">
      <c r="B69" s="52"/>
      <c r="C69" s="285"/>
      <c r="D69" s="180" t="s">
        <v>150</v>
      </c>
      <c r="E69" s="181" t="s">
        <v>406</v>
      </c>
      <c r="F69" s="96"/>
      <c r="G69" s="96"/>
      <c r="H69" s="93"/>
      <c r="I69" s="96"/>
      <c r="J69" s="264"/>
      <c r="K69" s="330"/>
      <c r="L69" s="125"/>
      <c r="M69" s="125"/>
      <c r="N69" s="125"/>
      <c r="O69" s="107"/>
    </row>
    <row r="70" spans="2:16" s="78" customFormat="1" ht="21.65" customHeight="1" thickBot="1" x14ac:dyDescent="0.4">
      <c r="B70" s="52"/>
      <c r="C70" s="286"/>
      <c r="D70" s="184" t="s">
        <v>150</v>
      </c>
      <c r="E70" s="185" t="s">
        <v>407</v>
      </c>
      <c r="F70" s="94"/>
      <c r="G70" s="94"/>
      <c r="H70" s="148"/>
      <c r="I70" s="94"/>
      <c r="J70" s="269"/>
      <c r="K70" s="331"/>
      <c r="L70" s="125">
        <f t="shared" si="6"/>
        <v>0</v>
      </c>
      <c r="M70" s="125">
        <f t="shared" si="7"/>
        <v>0</v>
      </c>
      <c r="N70" s="125">
        <f t="shared" si="8"/>
        <v>0</v>
      </c>
      <c r="O70" s="107"/>
    </row>
    <row r="71" spans="2:16" s="78" customFormat="1" ht="26.25" customHeight="1" x14ac:dyDescent="0.35">
      <c r="B71" s="52"/>
      <c r="C71" s="277" t="s">
        <v>359</v>
      </c>
      <c r="D71" s="270" t="s">
        <v>449</v>
      </c>
      <c r="E71" s="271" t="s">
        <v>159</v>
      </c>
      <c r="F71" s="95"/>
      <c r="G71" s="95"/>
      <c r="H71" s="92"/>
      <c r="I71" s="95"/>
      <c r="J71" s="272" t="str">
        <f>IFERROR(O71,"-")</f>
        <v>-</v>
      </c>
      <c r="K71" s="329"/>
      <c r="L71" s="125"/>
      <c r="M71" s="125"/>
      <c r="N71" s="125"/>
      <c r="O71" s="125" t="str">
        <f>IFERROR(ROUND(AVERAGEIF(L72:N74,"&lt;&gt;0",L72:N74),0),"-")</f>
        <v>-</v>
      </c>
      <c r="P71" s="103"/>
    </row>
    <row r="72" spans="2:16" s="78" customFormat="1" ht="20.149999999999999" customHeight="1" x14ac:dyDescent="0.35">
      <c r="B72" s="52"/>
      <c r="C72" s="274"/>
      <c r="D72" s="180" t="s">
        <v>150</v>
      </c>
      <c r="E72" s="181" t="s">
        <v>408</v>
      </c>
      <c r="F72" s="93"/>
      <c r="G72" s="93"/>
      <c r="H72" s="93"/>
      <c r="I72" s="93"/>
      <c r="J72" s="264"/>
      <c r="K72" s="330"/>
      <c r="L72" s="125">
        <f t="shared" si="6"/>
        <v>0</v>
      </c>
      <c r="M72" s="125">
        <f t="shared" si="7"/>
        <v>0</v>
      </c>
      <c r="N72" s="125">
        <f t="shared" si="8"/>
        <v>0</v>
      </c>
      <c r="O72" s="107"/>
      <c r="P72" s="103"/>
    </row>
    <row r="73" spans="2:16" s="78" customFormat="1" ht="42.75" customHeight="1" x14ac:dyDescent="0.35">
      <c r="B73" s="52"/>
      <c r="C73" s="275"/>
      <c r="D73" s="180" t="s">
        <v>150</v>
      </c>
      <c r="E73" s="187" t="s">
        <v>434</v>
      </c>
      <c r="F73" s="96"/>
      <c r="G73" s="96"/>
      <c r="H73" s="93"/>
      <c r="I73" s="96"/>
      <c r="J73" s="264"/>
      <c r="K73" s="330"/>
      <c r="L73" s="125">
        <f t="shared" si="6"/>
        <v>0</v>
      </c>
      <c r="M73" s="125">
        <f t="shared" si="7"/>
        <v>0</v>
      </c>
      <c r="N73" s="125">
        <f t="shared" si="8"/>
        <v>0</v>
      </c>
      <c r="O73" s="107"/>
      <c r="P73" s="103"/>
    </row>
    <row r="74" spans="2:16" s="78" customFormat="1" ht="24.75" customHeight="1" thickBot="1" x14ac:dyDescent="0.4">
      <c r="B74" s="52"/>
      <c r="C74" s="276"/>
      <c r="D74" s="184" t="s">
        <v>150</v>
      </c>
      <c r="E74" s="185" t="s">
        <v>187</v>
      </c>
      <c r="F74" s="94"/>
      <c r="G74" s="94"/>
      <c r="H74" s="148"/>
      <c r="I74" s="96"/>
      <c r="J74" s="264"/>
      <c r="K74" s="331"/>
      <c r="L74" s="125">
        <f t="shared" si="6"/>
        <v>0</v>
      </c>
      <c r="M74" s="125">
        <f t="shared" si="7"/>
        <v>0</v>
      </c>
      <c r="N74" s="125">
        <f t="shared" si="8"/>
        <v>0</v>
      </c>
      <c r="O74" s="107"/>
      <c r="P74" s="103"/>
    </row>
    <row r="75" spans="2:16" s="78" customFormat="1" ht="24.75" customHeight="1" x14ac:dyDescent="0.35">
      <c r="B75" s="52"/>
      <c r="C75" s="285" t="s">
        <v>235</v>
      </c>
      <c r="D75" s="200" t="s">
        <v>150</v>
      </c>
      <c r="E75" s="173" t="s">
        <v>409</v>
      </c>
      <c r="F75" s="92"/>
      <c r="G75" s="92"/>
      <c r="H75" s="92"/>
      <c r="I75" s="95"/>
      <c r="J75" s="272" t="str">
        <f>IFERROR(O75,"-")</f>
        <v>-</v>
      </c>
      <c r="K75" s="329"/>
      <c r="L75" s="125">
        <f t="shared" ref="L75:L91" si="9">IF(ISBLANK(G75),0,1)</f>
        <v>0</v>
      </c>
      <c r="M75" s="125">
        <f t="shared" ref="M75:M91" si="10">IF(ISBLANK(H75),0,3)</f>
        <v>0</v>
      </c>
      <c r="N75" s="125">
        <f t="shared" ref="N75:N91" si="11">IF(ISBLANK(I75),0,5)</f>
        <v>0</v>
      </c>
      <c r="O75" s="125" t="str">
        <f>IFERROR(ROUND(AVERAGEIF(L75:N76,"&lt;&gt;0",L75:N76),0),"-")</f>
        <v>-</v>
      </c>
      <c r="P75" s="103"/>
    </row>
    <row r="76" spans="2:16" s="78" customFormat="1" ht="40.5" customHeight="1" thickBot="1" x14ac:dyDescent="0.4">
      <c r="B76" s="52"/>
      <c r="C76" s="285"/>
      <c r="D76" s="180" t="s">
        <v>150</v>
      </c>
      <c r="E76" s="187" t="s">
        <v>435</v>
      </c>
      <c r="F76" s="93"/>
      <c r="G76" s="93"/>
      <c r="H76" s="148"/>
      <c r="I76" s="92"/>
      <c r="J76" s="269"/>
      <c r="K76" s="331"/>
      <c r="L76" s="125">
        <f t="shared" si="9"/>
        <v>0</v>
      </c>
      <c r="M76" s="125">
        <f t="shared" si="10"/>
        <v>0</v>
      </c>
      <c r="N76" s="125">
        <f t="shared" si="11"/>
        <v>0</v>
      </c>
      <c r="O76" s="107"/>
      <c r="P76" s="103"/>
    </row>
    <row r="77" spans="2:16" s="78" customFormat="1" ht="20.25" customHeight="1" x14ac:dyDescent="0.35">
      <c r="B77" s="52"/>
      <c r="C77" s="284" t="s">
        <v>263</v>
      </c>
      <c r="D77" s="270" t="s">
        <v>188</v>
      </c>
      <c r="E77" s="271"/>
      <c r="F77" s="95"/>
      <c r="G77" s="95"/>
      <c r="H77" s="92"/>
      <c r="I77" s="95"/>
      <c r="J77" s="272" t="str">
        <f>IFERROR(O77,"-")</f>
        <v>-</v>
      </c>
      <c r="K77" s="329"/>
      <c r="L77" s="125"/>
      <c r="M77" s="125"/>
      <c r="N77" s="125"/>
      <c r="O77" s="125" t="str">
        <f>IFERROR(ROUND(AVERAGEIF(L78:N81,"&lt;&gt;0",L78:N81),0),"-")</f>
        <v>-</v>
      </c>
    </row>
    <row r="78" spans="2:16" s="78" customFormat="1" ht="20.149999999999999" customHeight="1" x14ac:dyDescent="0.35">
      <c r="B78" s="52"/>
      <c r="C78" s="285"/>
      <c r="D78" s="180" t="s">
        <v>150</v>
      </c>
      <c r="E78" s="181" t="s">
        <v>189</v>
      </c>
      <c r="F78" s="93"/>
      <c r="G78" s="93"/>
      <c r="H78" s="93"/>
      <c r="I78" s="93"/>
      <c r="J78" s="264"/>
      <c r="K78" s="330"/>
      <c r="L78" s="125">
        <f t="shared" si="9"/>
        <v>0</v>
      </c>
      <c r="M78" s="125">
        <f t="shared" si="10"/>
        <v>0</v>
      </c>
      <c r="N78" s="125">
        <f t="shared" si="11"/>
        <v>0</v>
      </c>
      <c r="O78" s="107"/>
    </row>
    <row r="79" spans="2:16" s="78" customFormat="1" ht="20.149999999999999" customHeight="1" x14ac:dyDescent="0.35">
      <c r="B79" s="52"/>
      <c r="C79" s="285"/>
      <c r="D79" s="188" t="s">
        <v>150</v>
      </c>
      <c r="E79" s="189" t="s">
        <v>190</v>
      </c>
      <c r="F79" s="104"/>
      <c r="G79" s="104"/>
      <c r="H79" s="93"/>
      <c r="I79" s="104"/>
      <c r="J79" s="264"/>
      <c r="K79" s="330"/>
      <c r="L79" s="125">
        <f t="shared" si="9"/>
        <v>0</v>
      </c>
      <c r="M79" s="125">
        <f t="shared" si="10"/>
        <v>0</v>
      </c>
      <c r="N79" s="125">
        <f t="shared" si="11"/>
        <v>0</v>
      </c>
      <c r="O79" s="107"/>
    </row>
    <row r="80" spans="2:16" s="78" customFormat="1" ht="20.149999999999999" customHeight="1" x14ac:dyDescent="0.4">
      <c r="B80" s="52"/>
      <c r="C80" s="285"/>
      <c r="D80" s="226" t="s">
        <v>150</v>
      </c>
      <c r="E80" s="201" t="s">
        <v>410</v>
      </c>
      <c r="F80" s="93"/>
      <c r="G80" s="93"/>
      <c r="H80" s="93"/>
      <c r="I80" s="93"/>
      <c r="J80" s="264"/>
      <c r="K80" s="330"/>
      <c r="L80" s="125">
        <f t="shared" si="9"/>
        <v>0</v>
      </c>
      <c r="M80" s="125">
        <f t="shared" si="10"/>
        <v>0</v>
      </c>
      <c r="N80" s="125">
        <f t="shared" si="11"/>
        <v>0</v>
      </c>
      <c r="O80" s="107"/>
    </row>
    <row r="81" spans="2:15" s="78" customFormat="1" ht="40.5" thickBot="1" x14ac:dyDescent="0.4">
      <c r="B81" s="52"/>
      <c r="C81" s="285"/>
      <c r="D81" s="186" t="s">
        <v>150</v>
      </c>
      <c r="E81" s="174" t="s">
        <v>254</v>
      </c>
      <c r="F81" s="102"/>
      <c r="G81" s="102"/>
      <c r="H81" s="93"/>
      <c r="I81" s="102"/>
      <c r="J81" s="264"/>
      <c r="K81" s="333"/>
      <c r="L81" s="125">
        <f t="shared" si="9"/>
        <v>0</v>
      </c>
      <c r="M81" s="125">
        <f t="shared" si="10"/>
        <v>0</v>
      </c>
      <c r="N81" s="125">
        <f t="shared" si="11"/>
        <v>0</v>
      </c>
      <c r="O81" s="107"/>
    </row>
    <row r="82" spans="2:15" s="78" customFormat="1" ht="33" thickBot="1" x14ac:dyDescent="0.7">
      <c r="B82" s="52"/>
      <c r="C82" s="182" t="s">
        <v>191</v>
      </c>
      <c r="D82" s="182"/>
      <c r="E82" s="183"/>
      <c r="F82" s="159"/>
      <c r="G82" s="159"/>
      <c r="H82" s="159"/>
      <c r="I82" s="159"/>
      <c r="J82" s="105"/>
      <c r="K82" s="334"/>
      <c r="L82" s="125"/>
      <c r="M82" s="125"/>
      <c r="N82" s="125"/>
      <c r="O82" s="126"/>
    </row>
    <row r="83" spans="2:15" s="78" customFormat="1" ht="20.149999999999999" customHeight="1" x14ac:dyDescent="0.35">
      <c r="B83" s="52"/>
      <c r="C83" s="285" t="s">
        <v>192</v>
      </c>
      <c r="D83" s="282" t="s">
        <v>411</v>
      </c>
      <c r="E83" s="283"/>
      <c r="F83" s="92"/>
      <c r="G83" s="92"/>
      <c r="H83" s="93"/>
      <c r="I83" s="92"/>
      <c r="J83" s="264" t="str">
        <f>IFERROR(O83,"-")</f>
        <v>-</v>
      </c>
      <c r="K83" s="329"/>
      <c r="L83" s="125"/>
      <c r="M83" s="125"/>
      <c r="N83" s="125"/>
      <c r="O83" s="125" t="str">
        <f>IFERROR(ROUND(AVERAGEIF(L84:N98,"&lt;&gt;0",L84:N98),0),"-")</f>
        <v>-</v>
      </c>
    </row>
    <row r="84" spans="2:15" s="78" customFormat="1" ht="20.149999999999999" customHeight="1" x14ac:dyDescent="0.35">
      <c r="B84" s="52"/>
      <c r="C84" s="285"/>
      <c r="D84" s="180" t="s">
        <v>150</v>
      </c>
      <c r="E84" s="181" t="s">
        <v>412</v>
      </c>
      <c r="F84" s="93"/>
      <c r="G84" s="93"/>
      <c r="H84" s="93"/>
      <c r="I84" s="93"/>
      <c r="J84" s="264"/>
      <c r="K84" s="330"/>
      <c r="L84" s="125">
        <f t="shared" si="9"/>
        <v>0</v>
      </c>
      <c r="M84" s="125">
        <f t="shared" si="10"/>
        <v>0</v>
      </c>
      <c r="N84" s="125">
        <f t="shared" si="11"/>
        <v>0</v>
      </c>
      <c r="O84" s="107"/>
    </row>
    <row r="85" spans="2:15" s="78" customFormat="1" ht="20.149999999999999" customHeight="1" x14ac:dyDescent="0.35">
      <c r="B85" s="52"/>
      <c r="C85" s="285"/>
      <c r="D85" s="180" t="s">
        <v>150</v>
      </c>
      <c r="E85" s="181" t="s">
        <v>392</v>
      </c>
      <c r="F85" s="93"/>
      <c r="G85" s="93"/>
      <c r="H85" s="93"/>
      <c r="I85" s="93"/>
      <c r="J85" s="264"/>
      <c r="K85" s="330"/>
      <c r="L85" s="125">
        <f t="shared" si="9"/>
        <v>0</v>
      </c>
      <c r="M85" s="125">
        <f t="shared" si="10"/>
        <v>0</v>
      </c>
      <c r="N85" s="125">
        <f t="shared" si="11"/>
        <v>0</v>
      </c>
      <c r="O85" s="107"/>
    </row>
    <row r="86" spans="2:15" s="78" customFormat="1" ht="20.149999999999999" customHeight="1" x14ac:dyDescent="0.35">
      <c r="B86" s="52"/>
      <c r="C86" s="285"/>
      <c r="D86" s="180" t="s">
        <v>150</v>
      </c>
      <c r="E86" s="181" t="s">
        <v>193</v>
      </c>
      <c r="F86" s="93"/>
      <c r="G86" s="93"/>
      <c r="H86" s="93"/>
      <c r="I86" s="93"/>
      <c r="J86" s="264"/>
      <c r="K86" s="330"/>
      <c r="L86" s="125">
        <f t="shared" si="9"/>
        <v>0</v>
      </c>
      <c r="M86" s="125">
        <f t="shared" si="10"/>
        <v>0</v>
      </c>
      <c r="N86" s="125">
        <f t="shared" si="11"/>
        <v>0</v>
      </c>
      <c r="O86" s="107"/>
    </row>
    <row r="87" spans="2:15" s="78" customFormat="1" ht="20.149999999999999" customHeight="1" x14ac:dyDescent="0.35">
      <c r="B87" s="52"/>
      <c r="C87" s="285"/>
      <c r="D87" s="180" t="s">
        <v>150</v>
      </c>
      <c r="E87" s="181" t="s">
        <v>376</v>
      </c>
      <c r="F87" s="93"/>
      <c r="G87" s="93"/>
      <c r="H87" s="93"/>
      <c r="I87" s="93"/>
      <c r="J87" s="264"/>
      <c r="K87" s="330"/>
      <c r="L87" s="125">
        <f t="shared" si="9"/>
        <v>0</v>
      </c>
      <c r="M87" s="125">
        <f t="shared" si="10"/>
        <v>0</v>
      </c>
      <c r="N87" s="125">
        <f t="shared" si="11"/>
        <v>0</v>
      </c>
      <c r="O87" s="107"/>
    </row>
    <row r="88" spans="2:15" s="78" customFormat="1" ht="20.149999999999999" customHeight="1" x14ac:dyDescent="0.35">
      <c r="B88" s="52"/>
      <c r="C88" s="285"/>
      <c r="D88" s="180" t="s">
        <v>150</v>
      </c>
      <c r="E88" s="181" t="s">
        <v>377</v>
      </c>
      <c r="F88" s="93"/>
      <c r="G88" s="93"/>
      <c r="H88" s="93"/>
      <c r="I88" s="93"/>
      <c r="J88" s="264"/>
      <c r="K88" s="330"/>
      <c r="L88" s="125">
        <f t="shared" si="9"/>
        <v>0</v>
      </c>
      <c r="M88" s="125">
        <f t="shared" si="10"/>
        <v>0</v>
      </c>
      <c r="N88" s="125">
        <f t="shared" si="11"/>
        <v>0</v>
      </c>
      <c r="O88" s="107"/>
    </row>
    <row r="89" spans="2:15" s="78" customFormat="1" ht="20.149999999999999" customHeight="1" x14ac:dyDescent="0.35">
      <c r="B89" s="52"/>
      <c r="C89" s="285"/>
      <c r="D89" s="180" t="s">
        <v>150</v>
      </c>
      <c r="E89" s="181" t="s">
        <v>378</v>
      </c>
      <c r="F89" s="93"/>
      <c r="G89" s="93"/>
      <c r="H89" s="93"/>
      <c r="I89" s="93"/>
      <c r="J89" s="264"/>
      <c r="K89" s="330"/>
      <c r="L89" s="125">
        <f t="shared" si="9"/>
        <v>0</v>
      </c>
      <c r="M89" s="125">
        <f t="shared" si="10"/>
        <v>0</v>
      </c>
      <c r="N89" s="125">
        <f t="shared" si="11"/>
        <v>0</v>
      </c>
      <c r="O89" s="107"/>
    </row>
    <row r="90" spans="2:15" s="78" customFormat="1" ht="20.149999999999999" customHeight="1" x14ac:dyDescent="0.35">
      <c r="B90" s="52"/>
      <c r="C90" s="285"/>
      <c r="D90" s="180" t="s">
        <v>150</v>
      </c>
      <c r="E90" s="181" t="s">
        <v>194</v>
      </c>
      <c r="F90" s="93"/>
      <c r="G90" s="93"/>
      <c r="H90" s="93"/>
      <c r="I90" s="93"/>
      <c r="J90" s="264"/>
      <c r="K90" s="330"/>
      <c r="L90" s="125">
        <f t="shared" si="9"/>
        <v>0</v>
      </c>
      <c r="M90" s="125">
        <f t="shared" si="10"/>
        <v>0</v>
      </c>
      <c r="N90" s="125">
        <f t="shared" si="11"/>
        <v>0</v>
      </c>
      <c r="O90" s="107"/>
    </row>
    <row r="91" spans="2:15" s="78" customFormat="1" ht="20.149999999999999" customHeight="1" x14ac:dyDescent="0.35">
      <c r="B91" s="52"/>
      <c r="C91" s="285"/>
      <c r="D91" s="180" t="s">
        <v>150</v>
      </c>
      <c r="E91" s="181" t="s">
        <v>414</v>
      </c>
      <c r="F91" s="93"/>
      <c r="G91" s="93"/>
      <c r="H91" s="93"/>
      <c r="I91" s="93"/>
      <c r="J91" s="264"/>
      <c r="K91" s="330"/>
      <c r="L91" s="125">
        <f t="shared" si="9"/>
        <v>0</v>
      </c>
      <c r="M91" s="125">
        <f t="shared" si="10"/>
        <v>0</v>
      </c>
      <c r="N91" s="125">
        <f t="shared" si="11"/>
        <v>0</v>
      </c>
      <c r="O91" s="107"/>
    </row>
    <row r="92" spans="2:15" s="78" customFormat="1" ht="20.149999999999999" customHeight="1" x14ac:dyDescent="0.35">
      <c r="B92" s="52"/>
      <c r="C92" s="285"/>
      <c r="D92" s="180" t="s">
        <v>150</v>
      </c>
      <c r="E92" s="181" t="s">
        <v>393</v>
      </c>
      <c r="F92" s="93"/>
      <c r="G92" s="93"/>
      <c r="H92" s="93"/>
      <c r="I92" s="93"/>
      <c r="J92" s="264"/>
      <c r="K92" s="330"/>
      <c r="L92" s="125">
        <f>IF(ISBLANK(G92),0,1)</f>
        <v>0</v>
      </c>
      <c r="M92" s="125">
        <f>IF(ISBLANK(H92),0,3)</f>
        <v>0</v>
      </c>
      <c r="N92" s="125">
        <f>IF(ISBLANK(I92),0,5)</f>
        <v>0</v>
      </c>
      <c r="O92" s="107"/>
    </row>
    <row r="93" spans="2:15" s="78" customFormat="1" ht="21" customHeight="1" x14ac:dyDescent="0.35">
      <c r="B93" s="52"/>
      <c r="C93" s="285"/>
      <c r="D93" s="180" t="s">
        <v>150</v>
      </c>
      <c r="E93" s="181" t="s">
        <v>415</v>
      </c>
      <c r="F93" s="93"/>
      <c r="G93" s="93"/>
      <c r="H93" s="93"/>
      <c r="I93" s="93"/>
      <c r="J93" s="264"/>
      <c r="K93" s="330"/>
      <c r="L93" s="125">
        <f t="shared" ref="L93:L112" si="12">IF(ISBLANK(G93),0,1)</f>
        <v>0</v>
      </c>
      <c r="M93" s="125">
        <f t="shared" ref="M93:M112" si="13">IF(ISBLANK(H93),0,3)</f>
        <v>0</v>
      </c>
      <c r="N93" s="125">
        <f t="shared" ref="N93:N112" si="14">IF(ISBLANK(I93),0,5)</f>
        <v>0</v>
      </c>
      <c r="O93" s="107"/>
    </row>
    <row r="94" spans="2:15" s="78" customFormat="1" ht="20.149999999999999" customHeight="1" x14ac:dyDescent="0.35">
      <c r="B94" s="52"/>
      <c r="C94" s="285"/>
      <c r="D94" s="180" t="s">
        <v>150</v>
      </c>
      <c r="E94" s="181" t="s">
        <v>416</v>
      </c>
      <c r="F94" s="93"/>
      <c r="G94" s="93"/>
      <c r="H94" s="93"/>
      <c r="I94" s="93"/>
      <c r="J94" s="264"/>
      <c r="K94" s="330"/>
      <c r="L94" s="125">
        <f t="shared" si="12"/>
        <v>0</v>
      </c>
      <c r="M94" s="125">
        <f t="shared" si="13"/>
        <v>0</v>
      </c>
      <c r="N94" s="125">
        <f t="shared" si="14"/>
        <v>0</v>
      </c>
      <c r="O94" s="107"/>
    </row>
    <row r="95" spans="2:15" s="78" customFormat="1" ht="20.149999999999999" customHeight="1" x14ac:dyDescent="0.35">
      <c r="B95" s="52"/>
      <c r="C95" s="285"/>
      <c r="D95" s="180" t="s">
        <v>150</v>
      </c>
      <c r="E95" s="181" t="s">
        <v>379</v>
      </c>
      <c r="F95" s="93"/>
      <c r="G95" s="93"/>
      <c r="H95" s="93"/>
      <c r="I95" s="93"/>
      <c r="J95" s="264"/>
      <c r="K95" s="330"/>
      <c r="L95" s="125">
        <f t="shared" si="12"/>
        <v>0</v>
      </c>
      <c r="M95" s="125">
        <f t="shared" si="13"/>
        <v>0</v>
      </c>
      <c r="N95" s="125">
        <f t="shared" si="14"/>
        <v>0</v>
      </c>
      <c r="O95" s="107"/>
    </row>
    <row r="96" spans="2:15" s="78" customFormat="1" ht="20.149999999999999" customHeight="1" x14ac:dyDescent="0.35">
      <c r="B96" s="52"/>
      <c r="C96" s="285"/>
      <c r="D96" s="180" t="s">
        <v>150</v>
      </c>
      <c r="E96" s="181" t="s">
        <v>397</v>
      </c>
      <c r="F96" s="93"/>
      <c r="G96" s="93"/>
      <c r="H96" s="93"/>
      <c r="I96" s="93"/>
      <c r="J96" s="264"/>
      <c r="K96" s="330"/>
      <c r="L96" s="125">
        <f t="shared" si="12"/>
        <v>0</v>
      </c>
      <c r="M96" s="125">
        <f t="shared" si="13"/>
        <v>0</v>
      </c>
      <c r="N96" s="125">
        <f t="shared" si="14"/>
        <v>0</v>
      </c>
      <c r="O96" s="107"/>
    </row>
    <row r="97" spans="2:15" s="78" customFormat="1" ht="20.149999999999999" customHeight="1" x14ac:dyDescent="0.35">
      <c r="B97" s="52"/>
      <c r="C97" s="285"/>
      <c r="D97" s="180" t="s">
        <v>150</v>
      </c>
      <c r="E97" s="181" t="s">
        <v>380</v>
      </c>
      <c r="F97" s="93"/>
      <c r="G97" s="93"/>
      <c r="H97" s="93"/>
      <c r="I97" s="93"/>
      <c r="J97" s="264"/>
      <c r="K97" s="330"/>
      <c r="L97" s="125">
        <f t="shared" si="12"/>
        <v>0</v>
      </c>
      <c r="M97" s="125">
        <f t="shared" si="13"/>
        <v>0</v>
      </c>
      <c r="N97" s="125">
        <f t="shared" si="14"/>
        <v>0</v>
      </c>
      <c r="O97" s="107"/>
    </row>
    <row r="98" spans="2:15" s="78" customFormat="1" ht="20.5" customHeight="1" thickBot="1" x14ac:dyDescent="0.4">
      <c r="B98" s="52"/>
      <c r="C98" s="286"/>
      <c r="D98" s="184" t="s">
        <v>150</v>
      </c>
      <c r="E98" s="185" t="s">
        <v>247</v>
      </c>
      <c r="F98" s="94"/>
      <c r="G98" s="94"/>
      <c r="H98" s="148"/>
      <c r="I98" s="94"/>
      <c r="J98" s="269"/>
      <c r="K98" s="331"/>
      <c r="L98" s="125">
        <f t="shared" si="12"/>
        <v>0</v>
      </c>
      <c r="M98" s="125">
        <f t="shared" si="13"/>
        <v>0</v>
      </c>
      <c r="N98" s="125">
        <f t="shared" si="14"/>
        <v>0</v>
      </c>
      <c r="O98" s="107"/>
    </row>
    <row r="99" spans="2:15" s="78" customFormat="1" ht="41.25" customHeight="1" x14ac:dyDescent="0.35">
      <c r="B99" s="52"/>
      <c r="C99" s="284" t="s">
        <v>200</v>
      </c>
      <c r="D99" s="270" t="s">
        <v>195</v>
      </c>
      <c r="E99" s="271" t="s">
        <v>159</v>
      </c>
      <c r="F99" s="95"/>
      <c r="G99" s="95"/>
      <c r="H99" s="92"/>
      <c r="I99" s="95"/>
      <c r="J99" s="272" t="str">
        <f>IFERROR(O99,"-")</f>
        <v>-</v>
      </c>
      <c r="K99" s="329"/>
      <c r="L99" s="125"/>
      <c r="M99" s="125"/>
      <c r="N99" s="125"/>
      <c r="O99" s="125" t="str">
        <f>IFERROR(ROUND(AVERAGEIF(L100:N106,"&lt;&gt;0",L100:N106),0),"-")</f>
        <v>-</v>
      </c>
    </row>
    <row r="100" spans="2:15" s="78" customFormat="1" ht="20.25" customHeight="1" x14ac:dyDescent="0.35">
      <c r="B100" s="52"/>
      <c r="C100" s="285"/>
      <c r="D100" s="180" t="s">
        <v>150</v>
      </c>
      <c r="E100" s="181" t="s">
        <v>196</v>
      </c>
      <c r="F100" s="93"/>
      <c r="G100" s="93"/>
      <c r="H100" s="93"/>
      <c r="I100" s="93"/>
      <c r="J100" s="264"/>
      <c r="K100" s="330"/>
      <c r="L100" s="125">
        <f t="shared" si="12"/>
        <v>0</v>
      </c>
      <c r="M100" s="125">
        <f t="shared" si="13"/>
        <v>0</v>
      </c>
      <c r="N100" s="125">
        <f t="shared" si="14"/>
        <v>0</v>
      </c>
      <c r="O100" s="107"/>
    </row>
    <row r="101" spans="2:15" s="78" customFormat="1" ht="20.149999999999999" customHeight="1" x14ac:dyDescent="0.35">
      <c r="B101" s="52"/>
      <c r="C101" s="285"/>
      <c r="D101" s="180" t="s">
        <v>150</v>
      </c>
      <c r="E101" s="187" t="s">
        <v>197</v>
      </c>
      <c r="F101" s="96"/>
      <c r="G101" s="96"/>
      <c r="H101" s="93"/>
      <c r="I101" s="96"/>
      <c r="J101" s="264"/>
      <c r="K101" s="330"/>
      <c r="L101" s="125">
        <f t="shared" si="12"/>
        <v>0</v>
      </c>
      <c r="M101" s="125">
        <f t="shared" si="13"/>
        <v>0</v>
      </c>
      <c r="N101" s="125">
        <f t="shared" si="14"/>
        <v>0</v>
      </c>
      <c r="O101" s="107"/>
    </row>
    <row r="102" spans="2:15" s="78" customFormat="1" ht="20.149999999999999" customHeight="1" x14ac:dyDescent="0.35">
      <c r="B102" s="52"/>
      <c r="C102" s="285"/>
      <c r="D102" s="180" t="s">
        <v>150</v>
      </c>
      <c r="E102" s="181" t="s">
        <v>198</v>
      </c>
      <c r="F102" s="93"/>
      <c r="G102" s="93"/>
      <c r="H102" s="93"/>
      <c r="I102" s="93"/>
      <c r="J102" s="264"/>
      <c r="K102" s="330"/>
      <c r="L102" s="125">
        <f t="shared" si="12"/>
        <v>0</v>
      </c>
      <c r="M102" s="125">
        <f t="shared" si="13"/>
        <v>0</v>
      </c>
      <c r="N102" s="125">
        <f t="shared" si="14"/>
        <v>0</v>
      </c>
      <c r="O102" s="107"/>
    </row>
    <row r="103" spans="2:15" s="78" customFormat="1" ht="20.149999999999999" customHeight="1" x14ac:dyDescent="0.35">
      <c r="B103" s="52"/>
      <c r="C103" s="285"/>
      <c r="D103" s="180" t="s">
        <v>150</v>
      </c>
      <c r="E103" s="181" t="s">
        <v>417</v>
      </c>
      <c r="F103" s="93"/>
      <c r="G103" s="93"/>
      <c r="H103" s="93"/>
      <c r="I103" s="93"/>
      <c r="J103" s="264"/>
      <c r="K103" s="330"/>
      <c r="L103" s="125">
        <f t="shared" si="12"/>
        <v>0</v>
      </c>
      <c r="M103" s="125">
        <f t="shared" si="13"/>
        <v>0</v>
      </c>
      <c r="N103" s="125">
        <f t="shared" si="14"/>
        <v>0</v>
      </c>
      <c r="O103" s="107"/>
    </row>
    <row r="104" spans="2:15" s="78" customFormat="1" ht="20.149999999999999" customHeight="1" x14ac:dyDescent="0.35">
      <c r="B104" s="52"/>
      <c r="C104" s="285"/>
      <c r="D104" s="180" t="s">
        <v>150</v>
      </c>
      <c r="E104" s="181" t="s">
        <v>199</v>
      </c>
      <c r="F104" s="93"/>
      <c r="G104" s="93"/>
      <c r="H104" s="93"/>
      <c r="I104" s="93"/>
      <c r="J104" s="264"/>
      <c r="K104" s="330"/>
      <c r="L104" s="125">
        <f t="shared" si="12"/>
        <v>0</v>
      </c>
      <c r="M104" s="125">
        <f t="shared" si="13"/>
        <v>0</v>
      </c>
      <c r="N104" s="125">
        <f t="shared" si="14"/>
        <v>0</v>
      </c>
      <c r="O104" s="107"/>
    </row>
    <row r="105" spans="2:15" s="78" customFormat="1" ht="21" customHeight="1" x14ac:dyDescent="0.35">
      <c r="B105" s="52"/>
      <c r="C105" s="285"/>
      <c r="D105" s="180" t="s">
        <v>150</v>
      </c>
      <c r="E105" s="181" t="s">
        <v>418</v>
      </c>
      <c r="F105" s="93"/>
      <c r="G105" s="93"/>
      <c r="H105" s="93"/>
      <c r="I105" s="93"/>
      <c r="J105" s="264"/>
      <c r="K105" s="330"/>
      <c r="L105" s="125">
        <f t="shared" si="12"/>
        <v>0</v>
      </c>
      <c r="M105" s="125">
        <f t="shared" si="13"/>
        <v>0</v>
      </c>
      <c r="N105" s="125">
        <f t="shared" si="14"/>
        <v>0</v>
      </c>
      <c r="O105" s="107"/>
    </row>
    <row r="106" spans="2:15" s="78" customFormat="1" ht="20.5" customHeight="1" thickBot="1" x14ac:dyDescent="0.4">
      <c r="B106" s="52"/>
      <c r="C106" s="286"/>
      <c r="D106" s="184" t="s">
        <v>150</v>
      </c>
      <c r="E106" s="185" t="s">
        <v>386</v>
      </c>
      <c r="F106" s="94"/>
      <c r="G106" s="94"/>
      <c r="H106" s="148"/>
      <c r="I106" s="94"/>
      <c r="J106" s="269"/>
      <c r="K106" s="331"/>
      <c r="L106" s="125">
        <f t="shared" si="12"/>
        <v>0</v>
      </c>
      <c r="M106" s="125">
        <f t="shared" si="13"/>
        <v>0</v>
      </c>
      <c r="N106" s="125">
        <f t="shared" si="14"/>
        <v>0</v>
      </c>
      <c r="O106" s="107"/>
    </row>
    <row r="107" spans="2:15" s="78" customFormat="1" ht="20.149999999999999" customHeight="1" x14ac:dyDescent="0.35">
      <c r="B107" s="52"/>
      <c r="C107" s="284" t="s">
        <v>201</v>
      </c>
      <c r="D107" s="270" t="s">
        <v>264</v>
      </c>
      <c r="E107" s="271" t="s">
        <v>159</v>
      </c>
      <c r="F107" s="95"/>
      <c r="G107" s="95"/>
      <c r="H107" s="92"/>
      <c r="I107" s="95"/>
      <c r="J107" s="272" t="str">
        <f>IFERROR(O107,"-")</f>
        <v>-</v>
      </c>
      <c r="K107" s="329"/>
      <c r="L107" s="125"/>
      <c r="M107" s="125"/>
      <c r="N107" s="125"/>
      <c r="O107" s="125" t="str">
        <f>IFERROR(ROUND(AVERAGEIF(L108:N112,"&lt;&gt;0",L108:N112),0),"-")</f>
        <v>-</v>
      </c>
    </row>
    <row r="108" spans="2:15" s="78" customFormat="1" ht="20.25" customHeight="1" x14ac:dyDescent="0.35">
      <c r="B108" s="52"/>
      <c r="C108" s="285"/>
      <c r="D108" s="180" t="s">
        <v>150</v>
      </c>
      <c r="E108" s="181" t="s">
        <v>202</v>
      </c>
      <c r="F108" s="93"/>
      <c r="G108" s="93"/>
      <c r="H108" s="93"/>
      <c r="I108" s="93"/>
      <c r="J108" s="264"/>
      <c r="K108" s="330"/>
      <c r="L108" s="125">
        <f t="shared" si="12"/>
        <v>0</v>
      </c>
      <c r="M108" s="125">
        <f t="shared" si="13"/>
        <v>0</v>
      </c>
      <c r="N108" s="125">
        <f t="shared" si="14"/>
        <v>0</v>
      </c>
      <c r="O108" s="107"/>
    </row>
    <row r="109" spans="2:15" s="78" customFormat="1" ht="20.149999999999999" customHeight="1" x14ac:dyDescent="0.35">
      <c r="B109" s="52"/>
      <c r="C109" s="285"/>
      <c r="D109" s="180" t="s">
        <v>150</v>
      </c>
      <c r="E109" s="187" t="s">
        <v>419</v>
      </c>
      <c r="F109" s="96"/>
      <c r="G109" s="96"/>
      <c r="H109" s="93"/>
      <c r="I109" s="96"/>
      <c r="J109" s="264"/>
      <c r="K109" s="330"/>
      <c r="L109" s="125">
        <f t="shared" si="12"/>
        <v>0</v>
      </c>
      <c r="M109" s="125">
        <f t="shared" si="13"/>
        <v>0</v>
      </c>
      <c r="N109" s="125">
        <f t="shared" si="14"/>
        <v>0</v>
      </c>
      <c r="O109" s="107"/>
    </row>
    <row r="110" spans="2:15" s="78" customFormat="1" ht="20.149999999999999" customHeight="1" x14ac:dyDescent="0.35">
      <c r="B110" s="52"/>
      <c r="C110" s="285"/>
      <c r="D110" s="180" t="s">
        <v>150</v>
      </c>
      <c r="E110" s="181" t="s">
        <v>381</v>
      </c>
      <c r="F110" s="93"/>
      <c r="G110" s="93"/>
      <c r="H110" s="93"/>
      <c r="I110" s="93"/>
      <c r="J110" s="264"/>
      <c r="K110" s="330"/>
      <c r="L110" s="125">
        <f t="shared" si="12"/>
        <v>0</v>
      </c>
      <c r="M110" s="125">
        <f t="shared" si="13"/>
        <v>0</v>
      </c>
      <c r="N110" s="125">
        <f t="shared" si="14"/>
        <v>0</v>
      </c>
      <c r="O110" s="107"/>
    </row>
    <row r="111" spans="2:15" s="78" customFormat="1" ht="20.149999999999999" customHeight="1" x14ac:dyDescent="0.35">
      <c r="B111" s="52"/>
      <c r="C111" s="285"/>
      <c r="D111" s="180" t="s">
        <v>150</v>
      </c>
      <c r="E111" s="181" t="s">
        <v>420</v>
      </c>
      <c r="F111" s="93"/>
      <c r="G111" s="93"/>
      <c r="H111" s="93"/>
      <c r="I111" s="93"/>
      <c r="J111" s="264"/>
      <c r="K111" s="330"/>
      <c r="L111" s="125">
        <f t="shared" si="12"/>
        <v>0</v>
      </c>
      <c r="M111" s="125">
        <f t="shared" si="13"/>
        <v>0</v>
      </c>
      <c r="N111" s="125">
        <f t="shared" si="14"/>
        <v>0</v>
      </c>
      <c r="O111" s="107"/>
    </row>
    <row r="112" spans="2:15" s="78" customFormat="1" ht="20.5" customHeight="1" thickBot="1" x14ac:dyDescent="0.4">
      <c r="B112" s="52"/>
      <c r="C112" s="285"/>
      <c r="D112" s="186" t="s">
        <v>150</v>
      </c>
      <c r="E112" s="187" t="s">
        <v>421</v>
      </c>
      <c r="F112" s="96"/>
      <c r="G112" s="96"/>
      <c r="H112" s="93"/>
      <c r="I112" s="96"/>
      <c r="J112" s="264"/>
      <c r="K112" s="333"/>
      <c r="L112" s="125">
        <f t="shared" si="12"/>
        <v>0</v>
      </c>
      <c r="M112" s="125">
        <f t="shared" si="13"/>
        <v>0</v>
      </c>
      <c r="N112" s="125">
        <f t="shared" si="14"/>
        <v>0</v>
      </c>
      <c r="O112" s="107"/>
    </row>
    <row r="113" spans="2:15" s="78" customFormat="1" ht="33" thickBot="1" x14ac:dyDescent="0.7">
      <c r="B113" s="52"/>
      <c r="C113" s="182" t="s">
        <v>360</v>
      </c>
      <c r="D113" s="182"/>
      <c r="E113" s="183"/>
      <c r="F113" s="159"/>
      <c r="G113" s="159"/>
      <c r="H113" s="159"/>
      <c r="I113" s="159"/>
      <c r="J113" s="105"/>
      <c r="K113" s="334"/>
      <c r="L113" s="126"/>
      <c r="M113" s="126"/>
      <c r="N113" s="126"/>
      <c r="O113" s="126"/>
    </row>
    <row r="114" spans="2:15" s="78" customFormat="1" ht="20.149999999999999" customHeight="1" x14ac:dyDescent="0.35">
      <c r="B114" s="52"/>
      <c r="C114" s="267" t="s">
        <v>86</v>
      </c>
      <c r="D114" s="282" t="s">
        <v>422</v>
      </c>
      <c r="E114" s="283"/>
      <c r="F114" s="92"/>
      <c r="G114" s="92"/>
      <c r="H114" s="92"/>
      <c r="I114" s="92"/>
      <c r="J114" s="264" t="str">
        <f>IFERROR(O114,"-")</f>
        <v>-</v>
      </c>
      <c r="K114" s="329"/>
      <c r="L114" s="125"/>
      <c r="M114" s="125"/>
      <c r="N114" s="125"/>
      <c r="O114" s="125" t="str">
        <f>IFERROR(ROUND(AVERAGEIF(L115:N116,"&lt;&gt;0",L115:N116),0),"-")</f>
        <v>-</v>
      </c>
    </row>
    <row r="115" spans="2:15" s="78" customFormat="1" ht="20.149999999999999" customHeight="1" x14ac:dyDescent="0.35">
      <c r="B115" s="52"/>
      <c r="C115" s="267"/>
      <c r="D115" s="180" t="s">
        <v>150</v>
      </c>
      <c r="E115" s="181" t="s">
        <v>203</v>
      </c>
      <c r="F115" s="93"/>
      <c r="G115" s="93"/>
      <c r="H115" s="93"/>
      <c r="I115" s="93"/>
      <c r="J115" s="264"/>
      <c r="K115" s="330"/>
      <c r="L115" s="125">
        <f>IF(ISBLANK(G115),0,1)</f>
        <v>0</v>
      </c>
      <c r="M115" s="125">
        <f t="shared" ref="M115:M139" si="15">IF(ISBLANK(H115),0,3)</f>
        <v>0</v>
      </c>
      <c r="N115" s="125">
        <f t="shared" ref="N115:N139" si="16">IF(ISBLANK(I115),0,5)</f>
        <v>0</v>
      </c>
      <c r="O115" s="107"/>
    </row>
    <row r="116" spans="2:15" s="78" customFormat="1" ht="20.5" customHeight="1" thickBot="1" x14ac:dyDescent="0.4">
      <c r="B116" s="52"/>
      <c r="C116" s="268"/>
      <c r="D116" s="184" t="s">
        <v>150</v>
      </c>
      <c r="E116" s="185" t="s">
        <v>423</v>
      </c>
      <c r="F116" s="94"/>
      <c r="G116" s="94"/>
      <c r="H116" s="94"/>
      <c r="I116" s="94"/>
      <c r="J116" s="269"/>
      <c r="K116" s="331"/>
      <c r="L116" s="125">
        <f>IF(ISBLANK(G116),0,1)</f>
        <v>0</v>
      </c>
      <c r="M116" s="125">
        <f t="shared" si="15"/>
        <v>0</v>
      </c>
      <c r="N116" s="125">
        <f t="shared" si="16"/>
        <v>0</v>
      </c>
      <c r="O116" s="107"/>
    </row>
    <row r="117" spans="2:15" s="78" customFormat="1" ht="25.5" customHeight="1" x14ac:dyDescent="0.35">
      <c r="B117" s="52"/>
      <c r="C117" s="277" t="s">
        <v>361</v>
      </c>
      <c r="D117" s="270" t="s">
        <v>426</v>
      </c>
      <c r="E117" s="270" t="s">
        <v>159</v>
      </c>
      <c r="F117" s="95"/>
      <c r="G117" s="95"/>
      <c r="H117" s="95"/>
      <c r="I117" s="95"/>
      <c r="J117" s="272" t="str">
        <f>IFERROR(O117,"-")</f>
        <v>-</v>
      </c>
      <c r="K117" s="337"/>
      <c r="L117" s="125"/>
      <c r="M117" s="125"/>
      <c r="N117" s="125"/>
      <c r="O117" s="125" t="str">
        <f>IFERROR(ROUND(AVERAGEIF(L118:N123,"&lt;&gt;0",L118:N123),0),"-")</f>
        <v>-</v>
      </c>
    </row>
    <row r="118" spans="2:15" s="78" customFormat="1" ht="20.149999999999999" customHeight="1" x14ac:dyDescent="0.35">
      <c r="B118" s="52"/>
      <c r="C118" s="273"/>
      <c r="D118" s="180" t="s">
        <v>150</v>
      </c>
      <c r="E118" s="181" t="s">
        <v>427</v>
      </c>
      <c r="F118" s="92"/>
      <c r="G118" s="92"/>
      <c r="H118" s="92"/>
      <c r="I118" s="92"/>
      <c r="J118" s="264"/>
      <c r="K118" s="338"/>
      <c r="L118" s="125">
        <f t="shared" ref="L118:L123" si="17">IF(ISBLANK(G118),0,1)</f>
        <v>0</v>
      </c>
      <c r="M118" s="125">
        <f t="shared" si="15"/>
        <v>0</v>
      </c>
      <c r="N118" s="125">
        <f t="shared" si="16"/>
        <v>0</v>
      </c>
      <c r="O118" s="107"/>
    </row>
    <row r="119" spans="2:15" s="78" customFormat="1" ht="20.149999999999999" customHeight="1" x14ac:dyDescent="0.35">
      <c r="B119" s="52"/>
      <c r="C119" s="273"/>
      <c r="D119" s="180" t="s">
        <v>150</v>
      </c>
      <c r="E119" s="181" t="s">
        <v>424</v>
      </c>
      <c r="F119" s="92"/>
      <c r="G119" s="92"/>
      <c r="H119" s="92"/>
      <c r="I119" s="92"/>
      <c r="J119" s="264"/>
      <c r="K119" s="338"/>
      <c r="L119" s="125">
        <f t="shared" si="17"/>
        <v>0</v>
      </c>
      <c r="M119" s="125">
        <f t="shared" si="15"/>
        <v>0</v>
      </c>
      <c r="N119" s="125">
        <f t="shared" si="16"/>
        <v>0</v>
      </c>
      <c r="O119" s="107"/>
    </row>
    <row r="120" spans="2:15" s="78" customFormat="1" ht="20.149999999999999" customHeight="1" x14ac:dyDescent="0.35">
      <c r="B120" s="52"/>
      <c r="C120" s="273"/>
      <c r="D120" s="180" t="s">
        <v>150</v>
      </c>
      <c r="E120" s="181" t="s">
        <v>204</v>
      </c>
      <c r="F120" s="92"/>
      <c r="G120" s="92"/>
      <c r="H120" s="92"/>
      <c r="I120" s="92"/>
      <c r="J120" s="264"/>
      <c r="K120" s="338"/>
      <c r="L120" s="125">
        <f t="shared" si="17"/>
        <v>0</v>
      </c>
      <c r="M120" s="125">
        <f t="shared" si="15"/>
        <v>0</v>
      </c>
      <c r="N120" s="125">
        <f t="shared" si="16"/>
        <v>0</v>
      </c>
      <c r="O120" s="107"/>
    </row>
    <row r="121" spans="2:15" s="78" customFormat="1" ht="20.149999999999999" customHeight="1" x14ac:dyDescent="0.35">
      <c r="B121" s="52"/>
      <c r="C121" s="274"/>
      <c r="D121" s="180" t="s">
        <v>150</v>
      </c>
      <c r="E121" s="181" t="s">
        <v>272</v>
      </c>
      <c r="F121" s="93"/>
      <c r="G121" s="93"/>
      <c r="H121" s="93"/>
      <c r="I121" s="93"/>
      <c r="J121" s="264"/>
      <c r="K121" s="338"/>
      <c r="L121" s="125">
        <f t="shared" si="17"/>
        <v>0</v>
      </c>
      <c r="M121" s="125">
        <f t="shared" si="15"/>
        <v>0</v>
      </c>
      <c r="N121" s="125">
        <f t="shared" si="16"/>
        <v>0</v>
      </c>
      <c r="O121" s="107"/>
    </row>
    <row r="122" spans="2:15" s="78" customFormat="1" ht="20.149999999999999" customHeight="1" x14ac:dyDescent="0.35">
      <c r="B122" s="52"/>
      <c r="C122" s="275"/>
      <c r="D122" s="180" t="s">
        <v>150</v>
      </c>
      <c r="E122" s="187" t="s">
        <v>428</v>
      </c>
      <c r="F122" s="96"/>
      <c r="G122" s="96"/>
      <c r="H122" s="96"/>
      <c r="I122" s="96"/>
      <c r="J122" s="264"/>
      <c r="K122" s="338"/>
      <c r="L122" s="125">
        <f t="shared" si="17"/>
        <v>0</v>
      </c>
      <c r="M122" s="125">
        <f t="shared" si="15"/>
        <v>0</v>
      </c>
      <c r="N122" s="125">
        <f t="shared" si="16"/>
        <v>0</v>
      </c>
      <c r="O122" s="107"/>
    </row>
    <row r="123" spans="2:15" s="78" customFormat="1" ht="20.5" customHeight="1" thickBot="1" x14ac:dyDescent="0.4">
      <c r="B123" s="52"/>
      <c r="C123" s="275"/>
      <c r="D123" s="180" t="s">
        <v>150</v>
      </c>
      <c r="E123" s="187" t="s">
        <v>394</v>
      </c>
      <c r="F123" s="96"/>
      <c r="G123" s="96"/>
      <c r="H123" s="96"/>
      <c r="I123" s="96"/>
      <c r="J123" s="264"/>
      <c r="K123" s="339"/>
      <c r="L123" s="125">
        <f t="shared" si="17"/>
        <v>0</v>
      </c>
      <c r="M123" s="125">
        <f t="shared" si="15"/>
        <v>0</v>
      </c>
      <c r="N123" s="125">
        <f t="shared" si="16"/>
        <v>0</v>
      </c>
      <c r="O123" s="107"/>
    </row>
    <row r="124" spans="2:15" s="78" customFormat="1" ht="27.65" customHeight="1" x14ac:dyDescent="0.35">
      <c r="B124" s="52"/>
      <c r="C124" s="284" t="s">
        <v>362</v>
      </c>
      <c r="D124" s="270" t="s">
        <v>205</v>
      </c>
      <c r="E124" s="271"/>
      <c r="F124" s="95"/>
      <c r="G124" s="95"/>
      <c r="H124" s="95"/>
      <c r="I124" s="95"/>
      <c r="J124" s="272" t="str">
        <f>IFERROR(O124,"-")</f>
        <v>-</v>
      </c>
      <c r="K124" s="329"/>
      <c r="L124" s="125"/>
      <c r="M124" s="125"/>
      <c r="N124" s="125"/>
      <c r="O124" s="125" t="str">
        <f>IFERROR(ROUND(AVERAGEIF(L125:N133,"&lt;&gt;0",L125:N133),0),"-")</f>
        <v>-</v>
      </c>
    </row>
    <row r="125" spans="2:15" s="78" customFormat="1" ht="20.149999999999999" customHeight="1" x14ac:dyDescent="0.35">
      <c r="B125" s="52"/>
      <c r="C125" s="285"/>
      <c r="D125" s="180" t="s">
        <v>150</v>
      </c>
      <c r="E125" s="181" t="s">
        <v>429</v>
      </c>
      <c r="F125" s="99"/>
      <c r="G125" s="99"/>
      <c r="H125" s="99"/>
      <c r="I125" s="99"/>
      <c r="J125" s="264"/>
      <c r="K125" s="330"/>
      <c r="L125" s="125">
        <f t="shared" ref="L125:N132" si="18">IF(ISBLANK(G125),0,1)</f>
        <v>0</v>
      </c>
      <c r="M125" s="125">
        <f t="shared" si="18"/>
        <v>0</v>
      </c>
      <c r="N125" s="125">
        <f t="shared" si="18"/>
        <v>0</v>
      </c>
      <c r="O125" s="107"/>
    </row>
    <row r="126" spans="2:15" s="78" customFormat="1" ht="20.149999999999999" customHeight="1" x14ac:dyDescent="0.35">
      <c r="B126" s="52"/>
      <c r="C126" s="285"/>
      <c r="D126" s="180" t="s">
        <v>150</v>
      </c>
      <c r="E126" s="181" t="s">
        <v>236</v>
      </c>
      <c r="F126" s="99"/>
      <c r="G126" s="99"/>
      <c r="H126" s="99"/>
      <c r="I126" s="99"/>
      <c r="J126" s="264"/>
      <c r="K126" s="330"/>
      <c r="L126" s="125">
        <f t="shared" si="18"/>
        <v>0</v>
      </c>
      <c r="M126" s="125">
        <f t="shared" si="18"/>
        <v>0</v>
      </c>
      <c r="N126" s="125">
        <f t="shared" si="18"/>
        <v>0</v>
      </c>
      <c r="O126" s="107"/>
    </row>
    <row r="127" spans="2:15" s="78" customFormat="1" ht="20.149999999999999" customHeight="1" x14ac:dyDescent="0.35">
      <c r="B127" s="52"/>
      <c r="C127" s="285"/>
      <c r="D127" s="180" t="s">
        <v>150</v>
      </c>
      <c r="E127" s="181" t="s">
        <v>252</v>
      </c>
      <c r="F127" s="99"/>
      <c r="G127" s="99"/>
      <c r="H127" s="99"/>
      <c r="I127" s="99"/>
      <c r="J127" s="264"/>
      <c r="K127" s="330"/>
      <c r="L127" s="125">
        <f t="shared" si="18"/>
        <v>0</v>
      </c>
      <c r="M127" s="125">
        <f t="shared" si="18"/>
        <v>0</v>
      </c>
      <c r="N127" s="125">
        <f t="shared" si="18"/>
        <v>0</v>
      </c>
      <c r="O127" s="107"/>
    </row>
    <row r="128" spans="2:15" s="78" customFormat="1" ht="20.149999999999999" customHeight="1" x14ac:dyDescent="0.35">
      <c r="B128" s="52"/>
      <c r="C128" s="285"/>
      <c r="D128" s="180" t="s">
        <v>150</v>
      </c>
      <c r="E128" s="181" t="s">
        <v>430</v>
      </c>
      <c r="F128" s="99"/>
      <c r="G128" s="99"/>
      <c r="H128" s="99"/>
      <c r="I128" s="99"/>
      <c r="J128" s="264"/>
      <c r="K128" s="330"/>
      <c r="L128" s="125">
        <f t="shared" si="18"/>
        <v>0</v>
      </c>
      <c r="M128" s="125">
        <f t="shared" si="18"/>
        <v>0</v>
      </c>
      <c r="N128" s="125">
        <f t="shared" si="18"/>
        <v>0</v>
      </c>
      <c r="O128" s="107"/>
    </row>
    <row r="129" spans="2:15" s="78" customFormat="1" ht="20.149999999999999" customHeight="1" x14ac:dyDescent="0.35">
      <c r="B129" s="52"/>
      <c r="C129" s="285"/>
      <c r="D129" s="180" t="s">
        <v>150</v>
      </c>
      <c r="E129" s="181" t="s">
        <v>431</v>
      </c>
      <c r="F129" s="99"/>
      <c r="G129" s="99"/>
      <c r="H129" s="99"/>
      <c r="I129" s="99"/>
      <c r="J129" s="264"/>
      <c r="K129" s="330"/>
      <c r="L129" s="125">
        <f t="shared" si="18"/>
        <v>0</v>
      </c>
      <c r="M129" s="125">
        <f t="shared" si="18"/>
        <v>0</v>
      </c>
      <c r="N129" s="125">
        <f t="shared" si="18"/>
        <v>0</v>
      </c>
      <c r="O129" s="107"/>
    </row>
    <row r="130" spans="2:15" s="78" customFormat="1" ht="20.149999999999999" customHeight="1" x14ac:dyDescent="0.35">
      <c r="B130" s="52"/>
      <c r="C130" s="285"/>
      <c r="D130" s="180" t="s">
        <v>150</v>
      </c>
      <c r="E130" s="181" t="s">
        <v>206</v>
      </c>
      <c r="F130" s="99"/>
      <c r="G130" s="99"/>
      <c r="H130" s="99"/>
      <c r="I130" s="99"/>
      <c r="J130" s="264"/>
      <c r="K130" s="330"/>
      <c r="L130" s="125">
        <f t="shared" si="18"/>
        <v>0</v>
      </c>
      <c r="M130" s="125">
        <f t="shared" si="18"/>
        <v>0</v>
      </c>
      <c r="N130" s="125">
        <f t="shared" si="18"/>
        <v>0</v>
      </c>
      <c r="O130" s="107"/>
    </row>
    <row r="131" spans="2:15" s="78" customFormat="1" ht="20.149999999999999" customHeight="1" x14ac:dyDescent="0.35">
      <c r="B131" s="52"/>
      <c r="C131" s="285"/>
      <c r="D131" s="180" t="s">
        <v>150</v>
      </c>
      <c r="E131" s="181" t="s">
        <v>432</v>
      </c>
      <c r="F131" s="99"/>
      <c r="G131" s="99"/>
      <c r="H131" s="99"/>
      <c r="I131" s="99"/>
      <c r="J131" s="264"/>
      <c r="K131" s="330"/>
      <c r="L131" s="125">
        <f t="shared" si="18"/>
        <v>0</v>
      </c>
      <c r="M131" s="125">
        <f t="shared" si="18"/>
        <v>0</v>
      </c>
      <c r="N131" s="125">
        <f t="shared" si="18"/>
        <v>0</v>
      </c>
      <c r="O131" s="107"/>
    </row>
    <row r="132" spans="2:15" s="78" customFormat="1" ht="20.149999999999999" customHeight="1" x14ac:dyDescent="0.35">
      <c r="B132" s="52"/>
      <c r="C132" s="285"/>
      <c r="D132" s="180" t="s">
        <v>150</v>
      </c>
      <c r="E132" s="181" t="s">
        <v>207</v>
      </c>
      <c r="F132" s="99"/>
      <c r="G132" s="99"/>
      <c r="H132" s="99"/>
      <c r="I132" s="99"/>
      <c r="J132" s="264"/>
      <c r="K132" s="330"/>
      <c r="L132" s="125">
        <f t="shared" si="18"/>
        <v>0</v>
      </c>
      <c r="M132" s="125">
        <f t="shared" si="18"/>
        <v>0</v>
      </c>
      <c r="N132" s="125">
        <f t="shared" si="18"/>
        <v>0</v>
      </c>
      <c r="O132" s="107"/>
    </row>
    <row r="133" spans="2:15" s="78" customFormat="1" ht="40.5" thickBot="1" x14ac:dyDescent="0.4">
      <c r="B133" s="52"/>
      <c r="C133" s="286"/>
      <c r="D133" s="184" t="s">
        <v>150</v>
      </c>
      <c r="E133" s="179" t="s">
        <v>433</v>
      </c>
      <c r="F133" s="98"/>
      <c r="G133" s="98"/>
      <c r="H133" s="98"/>
      <c r="I133" s="98"/>
      <c r="J133" s="269"/>
      <c r="K133" s="331"/>
      <c r="L133" s="125">
        <f>IF(ISBLANK(G133),0,1)</f>
        <v>0</v>
      </c>
      <c r="M133" s="125">
        <f t="shared" si="15"/>
        <v>0</v>
      </c>
      <c r="N133" s="125">
        <f t="shared" si="16"/>
        <v>0</v>
      </c>
      <c r="O133" s="107"/>
    </row>
    <row r="134" spans="2:15" s="78" customFormat="1" ht="20.149999999999999" customHeight="1" x14ac:dyDescent="0.35">
      <c r="B134" s="52"/>
      <c r="C134" s="295" t="s">
        <v>363</v>
      </c>
      <c r="D134" s="296" t="s">
        <v>208</v>
      </c>
      <c r="E134" s="297"/>
      <c r="F134" s="93"/>
      <c r="G134" s="93"/>
      <c r="H134" s="93"/>
      <c r="I134" s="93"/>
      <c r="J134" s="298" t="str">
        <f>IFERROR(O134,"-")</f>
        <v>-</v>
      </c>
      <c r="K134" s="329"/>
      <c r="L134" s="125"/>
      <c r="M134" s="125"/>
      <c r="N134" s="125"/>
      <c r="O134" s="125" t="str">
        <f>IFERROR(ROUND(AVERAGEIF(L135:N139,"&lt;&gt;0",L135:N139),0),"-")</f>
        <v>-</v>
      </c>
    </row>
    <row r="135" spans="2:15" s="78" customFormat="1" ht="20.149999999999999" customHeight="1" x14ac:dyDescent="0.35">
      <c r="B135" s="52"/>
      <c r="C135" s="267"/>
      <c r="D135" s="180" t="s">
        <v>150</v>
      </c>
      <c r="E135" s="181" t="s">
        <v>436</v>
      </c>
      <c r="F135" s="93"/>
      <c r="G135" s="93"/>
      <c r="H135" s="93"/>
      <c r="I135" s="93"/>
      <c r="J135" s="264"/>
      <c r="K135" s="330"/>
      <c r="L135" s="125">
        <f>IF(ISBLANK(G135),0,1)</f>
        <v>0</v>
      </c>
      <c r="M135" s="125">
        <f t="shared" si="15"/>
        <v>0</v>
      </c>
      <c r="N135" s="125">
        <f t="shared" si="16"/>
        <v>0</v>
      </c>
      <c r="O135" s="107"/>
    </row>
    <row r="136" spans="2:15" s="78" customFormat="1" ht="20.149999999999999" customHeight="1" x14ac:dyDescent="0.35">
      <c r="B136" s="52"/>
      <c r="C136" s="267"/>
      <c r="D136" s="180" t="s">
        <v>150</v>
      </c>
      <c r="E136" s="187" t="s">
        <v>209</v>
      </c>
      <c r="F136" s="96"/>
      <c r="G136" s="96"/>
      <c r="H136" s="96"/>
      <c r="I136" s="96"/>
      <c r="J136" s="264"/>
      <c r="K136" s="330"/>
      <c r="L136" s="125">
        <f>IF(ISBLANK(G136),0,1)</f>
        <v>0</v>
      </c>
      <c r="M136" s="125">
        <f t="shared" si="15"/>
        <v>0</v>
      </c>
      <c r="N136" s="125">
        <f t="shared" si="16"/>
        <v>0</v>
      </c>
      <c r="O136" s="107"/>
    </row>
    <row r="137" spans="2:15" s="78" customFormat="1" ht="21" customHeight="1" x14ac:dyDescent="0.35">
      <c r="B137" s="52"/>
      <c r="C137" s="267"/>
      <c r="D137" s="180" t="s">
        <v>150</v>
      </c>
      <c r="E137" s="228" t="s">
        <v>437</v>
      </c>
      <c r="F137" s="96"/>
      <c r="G137" s="96"/>
      <c r="H137" s="96"/>
      <c r="I137" s="96"/>
      <c r="J137" s="264"/>
      <c r="K137" s="330"/>
      <c r="L137" s="125">
        <f>IF(ISBLANK(G137),0,1)</f>
        <v>0</v>
      </c>
      <c r="M137" s="125">
        <f t="shared" si="15"/>
        <v>0</v>
      </c>
      <c r="N137" s="125">
        <f t="shared" si="16"/>
        <v>0</v>
      </c>
      <c r="O137" s="107"/>
    </row>
    <row r="138" spans="2:15" s="78" customFormat="1" ht="20.149999999999999" customHeight="1" x14ac:dyDescent="0.35">
      <c r="B138" s="52"/>
      <c r="C138" s="267"/>
      <c r="D138" s="180" t="s">
        <v>150</v>
      </c>
      <c r="E138" s="187" t="s">
        <v>210</v>
      </c>
      <c r="F138" s="96"/>
      <c r="G138" s="96"/>
      <c r="H138" s="96"/>
      <c r="I138" s="96"/>
      <c r="J138" s="264"/>
      <c r="K138" s="330"/>
      <c r="L138" s="125">
        <f>IF(ISBLANK(G138),0,1)</f>
        <v>0</v>
      </c>
      <c r="M138" s="125">
        <f t="shared" si="15"/>
        <v>0</v>
      </c>
      <c r="N138" s="125">
        <f t="shared" si="16"/>
        <v>0</v>
      </c>
      <c r="O138" s="107"/>
    </row>
    <row r="139" spans="2:15" s="78" customFormat="1" ht="21.65" customHeight="1" thickBot="1" x14ac:dyDescent="0.4">
      <c r="B139" s="52"/>
      <c r="C139" s="268"/>
      <c r="D139" s="184" t="s">
        <v>150</v>
      </c>
      <c r="E139" s="232" t="s">
        <v>438</v>
      </c>
      <c r="F139" s="94"/>
      <c r="G139" s="94"/>
      <c r="H139" s="94"/>
      <c r="I139" s="94"/>
      <c r="J139" s="269"/>
      <c r="K139" s="331"/>
      <c r="L139" s="125">
        <f>IF(ISBLANK(G139),0,1)</f>
        <v>0</v>
      </c>
      <c r="M139" s="125">
        <f t="shared" si="15"/>
        <v>0</v>
      </c>
      <c r="N139" s="125">
        <f t="shared" si="16"/>
        <v>0</v>
      </c>
      <c r="O139" s="107"/>
    </row>
    <row r="140" spans="2:15" s="78" customFormat="1" ht="39" customHeight="1" x14ac:dyDescent="0.35">
      <c r="B140" s="52"/>
      <c r="C140" s="284" t="s">
        <v>364</v>
      </c>
      <c r="D140" s="270" t="s">
        <v>439</v>
      </c>
      <c r="E140" s="271"/>
      <c r="F140" s="95"/>
      <c r="G140" s="95"/>
      <c r="H140" s="95"/>
      <c r="I140" s="95"/>
      <c r="J140" s="272" t="str">
        <f>IFERROR(O140,"-")</f>
        <v>-</v>
      </c>
      <c r="K140" s="329"/>
      <c r="L140" s="125"/>
      <c r="M140" s="125"/>
      <c r="N140" s="125"/>
      <c r="O140" s="125" t="str">
        <f>IFERROR(ROUND(AVERAGEIF(L141:N143,"&lt;&gt;0",L141:N143),0),"-")</f>
        <v>-</v>
      </c>
    </row>
    <row r="141" spans="2:15" s="78" customFormat="1" ht="21" customHeight="1" x14ac:dyDescent="0.35">
      <c r="B141" s="52"/>
      <c r="C141" s="285"/>
      <c r="D141" s="180" t="s">
        <v>150</v>
      </c>
      <c r="E141" s="181" t="s">
        <v>241</v>
      </c>
      <c r="F141" s="93"/>
      <c r="G141" s="93"/>
      <c r="H141" s="93"/>
      <c r="I141" s="93"/>
      <c r="J141" s="264"/>
      <c r="K141" s="330"/>
      <c r="L141" s="125">
        <f t="shared" ref="L141:L172" si="19">IF(ISBLANK(G141),0,1)</f>
        <v>0</v>
      </c>
      <c r="M141" s="125">
        <f t="shared" ref="M141:M172" si="20">IF(ISBLANK(H141),0,3)</f>
        <v>0</v>
      </c>
      <c r="N141" s="125">
        <f t="shared" ref="N141:N172" si="21">IF(ISBLANK(I141),0,5)</f>
        <v>0</v>
      </c>
      <c r="O141" s="107"/>
    </row>
    <row r="142" spans="2:15" s="78" customFormat="1" ht="27" customHeight="1" x14ac:dyDescent="0.35">
      <c r="B142" s="52"/>
      <c r="C142" s="285"/>
      <c r="D142" s="180" t="s">
        <v>150</v>
      </c>
      <c r="E142" s="181" t="s">
        <v>239</v>
      </c>
      <c r="F142" s="93"/>
      <c r="G142" s="93"/>
      <c r="H142" s="93"/>
      <c r="I142" s="93"/>
      <c r="J142" s="264"/>
      <c r="K142" s="330"/>
      <c r="L142" s="125">
        <f t="shared" si="19"/>
        <v>0</v>
      </c>
      <c r="M142" s="125">
        <f t="shared" si="20"/>
        <v>0</v>
      </c>
      <c r="N142" s="125">
        <f t="shared" si="21"/>
        <v>0</v>
      </c>
      <c r="O142" s="107"/>
    </row>
    <row r="143" spans="2:15" s="78" customFormat="1" ht="26.25" customHeight="1" thickBot="1" x14ac:dyDescent="0.4">
      <c r="B143" s="52"/>
      <c r="C143" s="285"/>
      <c r="D143" s="180" t="s">
        <v>150</v>
      </c>
      <c r="E143" s="181" t="s">
        <v>240</v>
      </c>
      <c r="F143" s="93"/>
      <c r="G143" s="93"/>
      <c r="H143" s="93"/>
      <c r="I143" s="93"/>
      <c r="J143" s="269"/>
      <c r="K143" s="331"/>
      <c r="L143" s="125">
        <f t="shared" si="19"/>
        <v>0</v>
      </c>
      <c r="M143" s="125">
        <f t="shared" si="20"/>
        <v>0</v>
      </c>
      <c r="N143" s="125">
        <f t="shared" si="21"/>
        <v>0</v>
      </c>
      <c r="O143" s="107"/>
    </row>
    <row r="144" spans="2:15" s="78" customFormat="1" ht="26.25" customHeight="1" x14ac:dyDescent="0.35">
      <c r="B144" s="52"/>
      <c r="C144" s="277" t="s">
        <v>365</v>
      </c>
      <c r="D144" s="270" t="s">
        <v>211</v>
      </c>
      <c r="E144" s="271" t="s">
        <v>159</v>
      </c>
      <c r="F144" s="95"/>
      <c r="G144" s="95"/>
      <c r="H144" s="95"/>
      <c r="I144" s="95"/>
      <c r="J144" s="272" t="str">
        <f>IFERROR(O144,"-")</f>
        <v>-</v>
      </c>
      <c r="K144" s="329"/>
      <c r="L144" s="125"/>
      <c r="M144" s="125"/>
      <c r="N144" s="125"/>
      <c r="O144" s="125" t="str">
        <f>IFERROR(ROUND(AVERAGEIF(L145:N150,"&lt;&gt;0",L145:N150),0),"-")</f>
        <v>-</v>
      </c>
    </row>
    <row r="145" spans="2:15" s="78" customFormat="1" ht="40" x14ac:dyDescent="0.35">
      <c r="B145" s="52"/>
      <c r="C145" s="274"/>
      <c r="D145" s="180" t="s">
        <v>150</v>
      </c>
      <c r="E145" s="181" t="s">
        <v>496</v>
      </c>
      <c r="F145" s="93"/>
      <c r="G145" s="93"/>
      <c r="H145" s="93"/>
      <c r="I145" s="93"/>
      <c r="J145" s="264"/>
      <c r="K145" s="330"/>
      <c r="L145" s="125">
        <f t="shared" si="19"/>
        <v>0</v>
      </c>
      <c r="M145" s="125">
        <f t="shared" si="20"/>
        <v>0</v>
      </c>
      <c r="N145" s="125">
        <f t="shared" si="21"/>
        <v>0</v>
      </c>
      <c r="O145" s="107"/>
    </row>
    <row r="146" spans="2:15" s="78" customFormat="1" ht="20.149999999999999" customHeight="1" x14ac:dyDescent="0.35">
      <c r="B146" s="52"/>
      <c r="C146" s="275"/>
      <c r="D146" s="180" t="s">
        <v>150</v>
      </c>
      <c r="E146" s="187" t="s">
        <v>465</v>
      </c>
      <c r="F146" s="96"/>
      <c r="G146" s="96"/>
      <c r="H146" s="96"/>
      <c r="I146" s="96"/>
      <c r="J146" s="264"/>
      <c r="K146" s="330"/>
      <c r="L146" s="125">
        <f t="shared" si="19"/>
        <v>0</v>
      </c>
      <c r="M146" s="125">
        <f t="shared" si="20"/>
        <v>0</v>
      </c>
      <c r="N146" s="125">
        <f t="shared" si="21"/>
        <v>0</v>
      </c>
      <c r="O146" s="107"/>
    </row>
    <row r="147" spans="2:15" s="78" customFormat="1" ht="20.149999999999999" customHeight="1" x14ac:dyDescent="0.35">
      <c r="B147" s="52"/>
      <c r="C147" s="275"/>
      <c r="D147" s="180" t="s">
        <v>150</v>
      </c>
      <c r="E147" s="187" t="s">
        <v>237</v>
      </c>
      <c r="F147" s="96"/>
      <c r="G147" s="96"/>
      <c r="H147" s="96"/>
      <c r="I147" s="96"/>
      <c r="J147" s="264"/>
      <c r="K147" s="330"/>
      <c r="L147" s="125">
        <f t="shared" si="19"/>
        <v>0</v>
      </c>
      <c r="M147" s="125">
        <f t="shared" si="20"/>
        <v>0</v>
      </c>
      <c r="N147" s="125">
        <f t="shared" si="21"/>
        <v>0</v>
      </c>
      <c r="O147" s="107"/>
    </row>
    <row r="148" spans="2:15" s="78" customFormat="1" ht="20.149999999999999" customHeight="1" x14ac:dyDescent="0.35">
      <c r="B148" s="52"/>
      <c r="C148" s="275"/>
      <c r="D148" s="180" t="s">
        <v>150</v>
      </c>
      <c r="E148" s="187" t="s">
        <v>273</v>
      </c>
      <c r="F148" s="96"/>
      <c r="G148" s="96"/>
      <c r="H148" s="96"/>
      <c r="I148" s="96"/>
      <c r="J148" s="264"/>
      <c r="K148" s="330"/>
      <c r="L148" s="125">
        <f t="shared" si="19"/>
        <v>0</v>
      </c>
      <c r="M148" s="125">
        <f t="shared" si="20"/>
        <v>0</v>
      </c>
      <c r="N148" s="125">
        <f t="shared" si="21"/>
        <v>0</v>
      </c>
      <c r="O148" s="107"/>
    </row>
    <row r="149" spans="2:15" s="78" customFormat="1" ht="23.25" customHeight="1" x14ac:dyDescent="0.35">
      <c r="B149" s="52"/>
      <c r="C149" s="275"/>
      <c r="D149" s="180" t="s">
        <v>150</v>
      </c>
      <c r="E149" s="187" t="s">
        <v>274</v>
      </c>
      <c r="F149" s="96"/>
      <c r="G149" s="96"/>
      <c r="H149" s="96"/>
      <c r="I149" s="96"/>
      <c r="J149" s="264"/>
      <c r="K149" s="330"/>
      <c r="L149" s="125">
        <f t="shared" si="19"/>
        <v>0</v>
      </c>
      <c r="M149" s="125">
        <f t="shared" si="20"/>
        <v>0</v>
      </c>
      <c r="N149" s="125">
        <f t="shared" si="21"/>
        <v>0</v>
      </c>
      <c r="O149" s="107"/>
    </row>
    <row r="150" spans="2:15" s="78" customFormat="1" ht="24.75" customHeight="1" thickBot="1" x14ac:dyDescent="0.4">
      <c r="B150" s="52"/>
      <c r="C150" s="275"/>
      <c r="D150" s="186" t="s">
        <v>150</v>
      </c>
      <c r="E150" s="187" t="s">
        <v>275</v>
      </c>
      <c r="F150" s="96"/>
      <c r="G150" s="96"/>
      <c r="H150" s="96"/>
      <c r="I150" s="96"/>
      <c r="J150" s="264"/>
      <c r="K150" s="333"/>
      <c r="L150" s="125">
        <f t="shared" si="19"/>
        <v>0</v>
      </c>
      <c r="M150" s="125">
        <f t="shared" si="20"/>
        <v>0</v>
      </c>
      <c r="N150" s="125">
        <f t="shared" si="21"/>
        <v>0</v>
      </c>
      <c r="O150" s="107"/>
    </row>
    <row r="151" spans="2:15" s="78" customFormat="1" ht="33" thickBot="1" x14ac:dyDescent="0.7">
      <c r="B151" s="52"/>
      <c r="C151" s="182" t="s">
        <v>212</v>
      </c>
      <c r="D151" s="182"/>
      <c r="E151" s="183"/>
      <c r="F151" s="159"/>
      <c r="G151" s="159"/>
      <c r="H151" s="159"/>
      <c r="I151" s="159"/>
      <c r="J151" s="105"/>
      <c r="K151" s="334"/>
      <c r="L151" s="125"/>
      <c r="M151" s="125"/>
      <c r="N151" s="125"/>
      <c r="O151" s="126"/>
    </row>
    <row r="152" spans="2:15" s="78" customFormat="1" ht="20.149999999999999" customHeight="1" x14ac:dyDescent="0.35">
      <c r="B152" s="52"/>
      <c r="C152" s="285" t="s">
        <v>46</v>
      </c>
      <c r="D152" s="282" t="s">
        <v>213</v>
      </c>
      <c r="E152" s="283"/>
      <c r="F152" s="92"/>
      <c r="G152" s="92"/>
      <c r="H152" s="92"/>
      <c r="I152" s="92"/>
      <c r="J152" s="264" t="str">
        <f>IFERROR(O152,"-")</f>
        <v>-</v>
      </c>
      <c r="K152" s="329"/>
      <c r="L152" s="125"/>
      <c r="M152" s="125"/>
      <c r="N152" s="125"/>
      <c r="O152" s="125" t="str">
        <f>IFERROR(ROUND(AVERAGEIF(L153:N157,"&lt;&gt;0",L153:N157),0),"-")</f>
        <v>-</v>
      </c>
    </row>
    <row r="153" spans="2:15" s="78" customFormat="1" ht="20.149999999999999" customHeight="1" x14ac:dyDescent="0.35">
      <c r="B153" s="52"/>
      <c r="C153" s="285"/>
      <c r="D153" s="180" t="s">
        <v>150</v>
      </c>
      <c r="E153" s="181" t="s">
        <v>276</v>
      </c>
      <c r="F153" s="93"/>
      <c r="G153" s="93"/>
      <c r="H153" s="93"/>
      <c r="I153" s="93"/>
      <c r="J153" s="264"/>
      <c r="K153" s="330"/>
      <c r="L153" s="125">
        <f t="shared" si="19"/>
        <v>0</v>
      </c>
      <c r="M153" s="125">
        <f t="shared" si="20"/>
        <v>0</v>
      </c>
      <c r="N153" s="125">
        <f t="shared" si="21"/>
        <v>0</v>
      </c>
      <c r="O153" s="107"/>
    </row>
    <row r="154" spans="2:15" s="78" customFormat="1" ht="20.149999999999999" customHeight="1" x14ac:dyDescent="0.35">
      <c r="B154" s="52"/>
      <c r="C154" s="285"/>
      <c r="D154" s="180" t="s">
        <v>150</v>
      </c>
      <c r="E154" s="181" t="s">
        <v>238</v>
      </c>
      <c r="F154" s="96"/>
      <c r="G154" s="96"/>
      <c r="H154" s="96"/>
      <c r="I154" s="96"/>
      <c r="J154" s="264"/>
      <c r="K154" s="330"/>
      <c r="L154" s="125">
        <f t="shared" si="19"/>
        <v>0</v>
      </c>
      <c r="M154" s="125">
        <f t="shared" si="20"/>
        <v>0</v>
      </c>
      <c r="N154" s="125">
        <f t="shared" si="21"/>
        <v>0</v>
      </c>
      <c r="O154" s="107"/>
    </row>
    <row r="155" spans="2:15" s="78" customFormat="1" ht="20.149999999999999" customHeight="1" x14ac:dyDescent="0.35">
      <c r="B155" s="52"/>
      <c r="C155" s="285"/>
      <c r="D155" s="180" t="s">
        <v>150</v>
      </c>
      <c r="E155" s="187" t="s">
        <v>448</v>
      </c>
      <c r="F155" s="96"/>
      <c r="G155" s="96"/>
      <c r="H155" s="96"/>
      <c r="I155" s="96"/>
      <c r="J155" s="264"/>
      <c r="K155" s="330"/>
      <c r="L155" s="125">
        <f t="shared" si="19"/>
        <v>0</v>
      </c>
      <c r="M155" s="125">
        <f t="shared" si="20"/>
        <v>0</v>
      </c>
      <c r="N155" s="125">
        <f t="shared" si="21"/>
        <v>0</v>
      </c>
      <c r="O155" s="107"/>
    </row>
    <row r="156" spans="2:15" s="78" customFormat="1" ht="20.149999999999999" customHeight="1" x14ac:dyDescent="0.35">
      <c r="B156" s="52"/>
      <c r="C156" s="285"/>
      <c r="D156" s="180" t="s">
        <v>150</v>
      </c>
      <c r="E156" s="187" t="s">
        <v>214</v>
      </c>
      <c r="F156" s="96"/>
      <c r="G156" s="96"/>
      <c r="H156" s="96"/>
      <c r="I156" s="96"/>
      <c r="J156" s="264"/>
      <c r="K156" s="330"/>
      <c r="L156" s="125">
        <f t="shared" si="19"/>
        <v>0</v>
      </c>
      <c r="M156" s="125">
        <f t="shared" si="20"/>
        <v>0</v>
      </c>
      <c r="N156" s="125">
        <f t="shared" si="21"/>
        <v>0</v>
      </c>
      <c r="O156" s="107"/>
    </row>
    <row r="157" spans="2:15" s="78" customFormat="1" ht="21.65" customHeight="1" thickBot="1" x14ac:dyDescent="0.4">
      <c r="B157" s="52"/>
      <c r="C157" s="285"/>
      <c r="D157" s="180" t="s">
        <v>150</v>
      </c>
      <c r="E157" s="187" t="s">
        <v>447</v>
      </c>
      <c r="F157" s="96"/>
      <c r="G157" s="96"/>
      <c r="H157" s="96"/>
      <c r="I157" s="96"/>
      <c r="J157" s="264"/>
      <c r="K157" s="331"/>
      <c r="L157" s="125">
        <f t="shared" si="19"/>
        <v>0</v>
      </c>
      <c r="M157" s="125">
        <f t="shared" si="20"/>
        <v>0</v>
      </c>
      <c r="N157" s="125">
        <f t="shared" si="21"/>
        <v>0</v>
      </c>
      <c r="O157" s="107"/>
    </row>
    <row r="158" spans="2:15" s="78" customFormat="1" ht="23.15" customHeight="1" x14ac:dyDescent="0.35">
      <c r="B158" s="52"/>
      <c r="C158" s="292" t="s">
        <v>47</v>
      </c>
      <c r="D158" s="270" t="s">
        <v>215</v>
      </c>
      <c r="E158" s="270" t="s">
        <v>159</v>
      </c>
      <c r="F158" s="95"/>
      <c r="G158" s="95"/>
      <c r="H158" s="95"/>
      <c r="I158" s="95"/>
      <c r="J158" s="272" t="str">
        <f>IFERROR(O158,"-")</f>
        <v>-</v>
      </c>
      <c r="K158" s="329"/>
      <c r="L158" s="125"/>
      <c r="M158" s="125"/>
      <c r="N158" s="125"/>
      <c r="O158" s="125" t="str">
        <f>IFERROR(ROUND(AVERAGEIF(L159:N165,"&lt;&gt;0",L159:N165),0),"-")</f>
        <v>-</v>
      </c>
    </row>
    <row r="159" spans="2:15" s="78" customFormat="1" ht="20.149999999999999" customHeight="1" x14ac:dyDescent="0.35">
      <c r="B159" s="52"/>
      <c r="C159" s="293"/>
      <c r="D159" s="180" t="s">
        <v>150</v>
      </c>
      <c r="E159" s="181" t="s">
        <v>216</v>
      </c>
      <c r="F159" s="92"/>
      <c r="G159" s="92"/>
      <c r="H159" s="92"/>
      <c r="I159" s="92"/>
      <c r="J159" s="264"/>
      <c r="K159" s="330"/>
      <c r="L159" s="125">
        <f t="shared" si="19"/>
        <v>0</v>
      </c>
      <c r="M159" s="125">
        <f t="shared" si="20"/>
        <v>0</v>
      </c>
      <c r="N159" s="125">
        <f t="shared" si="21"/>
        <v>0</v>
      </c>
      <c r="O159" s="107"/>
    </row>
    <row r="160" spans="2:15" s="78" customFormat="1" ht="20.149999999999999" customHeight="1" x14ac:dyDescent="0.35">
      <c r="B160" s="52"/>
      <c r="C160" s="293"/>
      <c r="D160" s="180" t="s">
        <v>150</v>
      </c>
      <c r="E160" s="181" t="s">
        <v>446</v>
      </c>
      <c r="F160" s="92"/>
      <c r="G160" s="92"/>
      <c r="H160" s="92"/>
      <c r="I160" s="92"/>
      <c r="J160" s="264"/>
      <c r="K160" s="330"/>
      <c r="L160" s="125">
        <f t="shared" si="19"/>
        <v>0</v>
      </c>
      <c r="M160" s="125">
        <f t="shared" si="20"/>
        <v>0</v>
      </c>
      <c r="N160" s="125">
        <f t="shared" si="21"/>
        <v>0</v>
      </c>
      <c r="O160" s="107"/>
    </row>
    <row r="161" spans="2:15" s="78" customFormat="1" ht="20.149999999999999" customHeight="1" x14ac:dyDescent="0.35">
      <c r="B161" s="52"/>
      <c r="C161" s="293"/>
      <c r="D161" s="180" t="s">
        <v>150</v>
      </c>
      <c r="E161" s="227" t="s">
        <v>425</v>
      </c>
      <c r="F161" s="92"/>
      <c r="G161" s="92"/>
      <c r="H161" s="92"/>
      <c r="I161" s="92"/>
      <c r="J161" s="264"/>
      <c r="K161" s="330"/>
      <c r="L161" s="125">
        <f t="shared" si="19"/>
        <v>0</v>
      </c>
      <c r="M161" s="125">
        <f t="shared" si="20"/>
        <v>0</v>
      </c>
      <c r="N161" s="125">
        <f t="shared" si="21"/>
        <v>0</v>
      </c>
      <c r="O161" s="107"/>
    </row>
    <row r="162" spans="2:15" s="78" customFormat="1" ht="20.149999999999999" customHeight="1" x14ac:dyDescent="0.35">
      <c r="B162" s="52"/>
      <c r="C162" s="294"/>
      <c r="D162" s="180" t="s">
        <v>150</v>
      </c>
      <c r="E162" s="181" t="s">
        <v>445</v>
      </c>
      <c r="F162" s="93"/>
      <c r="G162" s="93"/>
      <c r="H162" s="93"/>
      <c r="I162" s="93"/>
      <c r="J162" s="264"/>
      <c r="K162" s="330"/>
      <c r="L162" s="125">
        <f t="shared" si="19"/>
        <v>0</v>
      </c>
      <c r="M162" s="125">
        <f t="shared" si="20"/>
        <v>0</v>
      </c>
      <c r="N162" s="125">
        <f t="shared" si="21"/>
        <v>0</v>
      </c>
      <c r="O162" s="107"/>
    </row>
    <row r="163" spans="2:15" s="78" customFormat="1" ht="20.149999999999999" customHeight="1" x14ac:dyDescent="0.35">
      <c r="B163" s="52"/>
      <c r="C163" s="295"/>
      <c r="D163" s="180" t="s">
        <v>150</v>
      </c>
      <c r="E163" s="187" t="s">
        <v>217</v>
      </c>
      <c r="F163" s="96"/>
      <c r="G163" s="96"/>
      <c r="H163" s="96"/>
      <c r="I163" s="96"/>
      <c r="J163" s="264"/>
      <c r="K163" s="330"/>
      <c r="L163" s="125">
        <f t="shared" si="19"/>
        <v>0</v>
      </c>
      <c r="M163" s="125">
        <f t="shared" si="20"/>
        <v>0</v>
      </c>
      <c r="N163" s="125">
        <f t="shared" si="21"/>
        <v>0</v>
      </c>
      <c r="O163" s="107"/>
    </row>
    <row r="164" spans="2:15" s="78" customFormat="1" ht="21" customHeight="1" x14ac:dyDescent="0.35">
      <c r="B164" s="52"/>
      <c r="C164" s="295"/>
      <c r="D164" s="180" t="s">
        <v>150</v>
      </c>
      <c r="E164" s="187" t="s">
        <v>444</v>
      </c>
      <c r="F164" s="96"/>
      <c r="G164" s="96"/>
      <c r="H164" s="96"/>
      <c r="I164" s="96"/>
      <c r="J164" s="264"/>
      <c r="K164" s="330"/>
      <c r="L164" s="125">
        <f t="shared" si="19"/>
        <v>0</v>
      </c>
      <c r="M164" s="125">
        <f t="shared" si="20"/>
        <v>0</v>
      </c>
      <c r="N164" s="125">
        <f t="shared" si="21"/>
        <v>0</v>
      </c>
      <c r="O164" s="107"/>
    </row>
    <row r="165" spans="2:15" s="78" customFormat="1" ht="20.5" customHeight="1" thickBot="1" x14ac:dyDescent="0.4">
      <c r="B165" s="52"/>
      <c r="C165" s="295"/>
      <c r="D165" s="180" t="s">
        <v>150</v>
      </c>
      <c r="E165" s="187" t="s">
        <v>443</v>
      </c>
      <c r="F165" s="96"/>
      <c r="G165" s="96"/>
      <c r="H165" s="148"/>
      <c r="I165" s="96"/>
      <c r="J165" s="264"/>
      <c r="K165" s="331"/>
      <c r="L165" s="125">
        <f t="shared" si="19"/>
        <v>0</v>
      </c>
      <c r="M165" s="125">
        <f t="shared" si="20"/>
        <v>0</v>
      </c>
      <c r="N165" s="125">
        <f t="shared" si="21"/>
        <v>0</v>
      </c>
      <c r="O165" s="107"/>
    </row>
    <row r="166" spans="2:15" s="78" customFormat="1" ht="39.75" customHeight="1" x14ac:dyDescent="0.35">
      <c r="B166" s="52"/>
      <c r="C166" s="284" t="s">
        <v>67</v>
      </c>
      <c r="D166" s="270" t="s">
        <v>442</v>
      </c>
      <c r="E166" s="271"/>
      <c r="F166" s="95"/>
      <c r="G166" s="95"/>
      <c r="H166" s="153"/>
      <c r="I166" s="95"/>
      <c r="J166" s="272" t="str">
        <f>IFERROR(O166,"-")</f>
        <v>-</v>
      </c>
      <c r="K166" s="329"/>
      <c r="L166" s="125"/>
      <c r="M166" s="125"/>
      <c r="N166" s="125"/>
      <c r="O166" s="125" t="str">
        <f>IFERROR(ROUND(AVERAGEIF(L167:N172,"&lt;&gt;0",L167:N172),0),"-")</f>
        <v>-</v>
      </c>
    </row>
    <row r="167" spans="2:15" s="78" customFormat="1" ht="20.149999999999999" customHeight="1" x14ac:dyDescent="0.35">
      <c r="B167" s="52"/>
      <c r="C167" s="285"/>
      <c r="D167" s="180" t="s">
        <v>150</v>
      </c>
      <c r="E167" s="181" t="s">
        <v>277</v>
      </c>
      <c r="F167" s="99"/>
      <c r="G167" s="154"/>
      <c r="H167" s="102"/>
      <c r="I167" s="99"/>
      <c r="J167" s="264"/>
      <c r="K167" s="330"/>
      <c r="L167" s="125">
        <f t="shared" si="19"/>
        <v>0</v>
      </c>
      <c r="M167" s="125">
        <f t="shared" si="20"/>
        <v>0</v>
      </c>
      <c r="N167" s="125">
        <f t="shared" si="21"/>
        <v>0</v>
      </c>
      <c r="O167" s="107"/>
    </row>
    <row r="168" spans="2:15" s="78" customFormat="1" ht="20.149999999999999" customHeight="1" x14ac:dyDescent="0.35">
      <c r="B168" s="52"/>
      <c r="C168" s="285"/>
      <c r="D168" s="180" t="s">
        <v>150</v>
      </c>
      <c r="E168" s="181" t="s">
        <v>466</v>
      </c>
      <c r="F168" s="99"/>
      <c r="G168" s="156"/>
      <c r="H168" s="155"/>
      <c r="I168" s="99"/>
      <c r="J168" s="264"/>
      <c r="K168" s="330"/>
      <c r="L168" s="125">
        <f t="shared" si="19"/>
        <v>0</v>
      </c>
      <c r="M168" s="125">
        <f t="shared" si="20"/>
        <v>0</v>
      </c>
      <c r="N168" s="125">
        <f t="shared" si="21"/>
        <v>0</v>
      </c>
      <c r="O168" s="107"/>
    </row>
    <row r="169" spans="2:15" s="78" customFormat="1" ht="20.149999999999999" customHeight="1" x14ac:dyDescent="0.35">
      <c r="B169" s="52"/>
      <c r="C169" s="285"/>
      <c r="D169" s="180" t="s">
        <v>150</v>
      </c>
      <c r="E169" s="181" t="s">
        <v>441</v>
      </c>
      <c r="F169" s="99"/>
      <c r="G169" s="99"/>
      <c r="H169" s="102"/>
      <c r="I169" s="99"/>
      <c r="J169" s="264"/>
      <c r="K169" s="330"/>
      <c r="L169" s="125">
        <f t="shared" si="19"/>
        <v>0</v>
      </c>
      <c r="M169" s="125">
        <f t="shared" si="20"/>
        <v>0</v>
      </c>
      <c r="N169" s="125">
        <f t="shared" si="21"/>
        <v>0</v>
      </c>
      <c r="O169" s="107"/>
    </row>
    <row r="170" spans="2:15" s="78" customFormat="1" ht="20.149999999999999" customHeight="1" x14ac:dyDescent="0.35">
      <c r="B170" s="52"/>
      <c r="C170" s="285"/>
      <c r="D170" s="180" t="s">
        <v>150</v>
      </c>
      <c r="E170" s="181" t="s">
        <v>218</v>
      </c>
      <c r="F170" s="99"/>
      <c r="G170" s="99"/>
      <c r="H170" s="155"/>
      <c r="I170" s="99"/>
      <c r="J170" s="264"/>
      <c r="K170" s="330"/>
      <c r="L170" s="125">
        <f t="shared" si="19"/>
        <v>0</v>
      </c>
      <c r="M170" s="125">
        <f t="shared" si="20"/>
        <v>0</v>
      </c>
      <c r="N170" s="125">
        <f t="shared" si="21"/>
        <v>0</v>
      </c>
      <c r="O170" s="107"/>
    </row>
    <row r="171" spans="2:15" s="78" customFormat="1" ht="20.149999999999999" customHeight="1" x14ac:dyDescent="0.35">
      <c r="B171" s="52"/>
      <c r="C171" s="285"/>
      <c r="D171" s="180" t="s">
        <v>150</v>
      </c>
      <c r="E171" s="181" t="s">
        <v>440</v>
      </c>
      <c r="F171" s="99"/>
      <c r="G171" s="99"/>
      <c r="H171" s="155"/>
      <c r="I171" s="99"/>
      <c r="J171" s="264"/>
      <c r="K171" s="330"/>
      <c r="L171" s="125">
        <f t="shared" si="19"/>
        <v>0</v>
      </c>
      <c r="M171" s="125">
        <f t="shared" si="20"/>
        <v>0</v>
      </c>
      <c r="N171" s="125">
        <f t="shared" si="21"/>
        <v>0</v>
      </c>
      <c r="O171" s="107"/>
    </row>
    <row r="172" spans="2:15" s="78" customFormat="1" ht="20.5" customHeight="1" thickBot="1" x14ac:dyDescent="0.4">
      <c r="B172" s="52"/>
      <c r="C172" s="286"/>
      <c r="D172" s="184" t="s">
        <v>150</v>
      </c>
      <c r="E172" s="185" t="s">
        <v>278</v>
      </c>
      <c r="F172" s="100"/>
      <c r="G172" s="157"/>
      <c r="H172" s="158"/>
      <c r="I172" s="100"/>
      <c r="J172" s="269"/>
      <c r="K172" s="331"/>
      <c r="L172" s="125">
        <f t="shared" si="19"/>
        <v>0</v>
      </c>
      <c r="M172" s="125">
        <f t="shared" si="20"/>
        <v>0</v>
      </c>
      <c r="N172" s="125">
        <f t="shared" si="21"/>
        <v>0</v>
      </c>
      <c r="O172" s="107"/>
    </row>
    <row r="174" spans="2:15" x14ac:dyDescent="0.35">
      <c r="M174" s="107">
        <f>COUNTIF(O5:O172,"-")</f>
        <v>29</v>
      </c>
    </row>
    <row r="175" spans="2:15" x14ac:dyDescent="0.35">
      <c r="M175" s="107">
        <f>COUNTIF(O6:O172,"&gt;0")</f>
        <v>0</v>
      </c>
    </row>
    <row r="176" spans="2:15" x14ac:dyDescent="0.35">
      <c r="L176" s="107" t="s">
        <v>258</v>
      </c>
      <c r="M176" s="107">
        <f>M175/(M174+M175)</f>
        <v>0</v>
      </c>
      <c r="N176" s="107">
        <f>1-M176</f>
        <v>1</v>
      </c>
    </row>
    <row r="180" ht="15.65" customHeight="1" x14ac:dyDescent="0.35"/>
    <row r="181" ht="15.65" customHeight="1" x14ac:dyDescent="0.35"/>
    <row r="182" ht="15.65" customHeight="1" x14ac:dyDescent="0.35"/>
    <row r="183" ht="15.65" customHeight="1" x14ac:dyDescent="0.35"/>
    <row r="184" ht="15.65" customHeight="1" x14ac:dyDescent="0.35"/>
    <row r="185" ht="15.65" customHeight="1" x14ac:dyDescent="0.35"/>
    <row r="186" ht="15.65" customHeight="1" x14ac:dyDescent="0.35"/>
    <row r="187" ht="15.65" customHeight="1" x14ac:dyDescent="0.35"/>
    <row r="188" ht="16.399999999999999" customHeight="1" x14ac:dyDescent="0.35"/>
  </sheetData>
  <sheetProtection algorithmName="SHA-512" hashValue="gcdvyxvBA+bHY5+fbJuAhhQDmq50vzvjaGbcF56N23UD7mwvosJLJz5KIKJeLXGCT46FdHyPgTb6YYKl4T1y+A==" saltValue="7QkRY7K2Q4SkFL5ziAF0Ew==" spinCount="100000" sheet="1" formatCells="0" formatColumns="0" selectLockedCells="1"/>
  <mergeCells count="86">
    <mergeCell ref="C2:J2"/>
    <mergeCell ref="D4:E4"/>
    <mergeCell ref="C6:C12"/>
    <mergeCell ref="D6:E6"/>
    <mergeCell ref="J6:J12"/>
    <mergeCell ref="C13:C15"/>
    <mergeCell ref="D13:E13"/>
    <mergeCell ref="J13:J15"/>
    <mergeCell ref="C16:C23"/>
    <mergeCell ref="D16:E16"/>
    <mergeCell ref="J16:J23"/>
    <mergeCell ref="C25:C27"/>
    <mergeCell ref="D25:E25"/>
    <mergeCell ref="J25:J27"/>
    <mergeCell ref="C28:C32"/>
    <mergeCell ref="D28:E28"/>
    <mergeCell ref="J28:J32"/>
    <mergeCell ref="C33:C36"/>
    <mergeCell ref="D33:E33"/>
    <mergeCell ref="J33:J36"/>
    <mergeCell ref="D37:E37"/>
    <mergeCell ref="C38:C43"/>
    <mergeCell ref="D38:E38"/>
    <mergeCell ref="J38:J43"/>
    <mergeCell ref="C44:C49"/>
    <mergeCell ref="D44:E44"/>
    <mergeCell ref="J44:J49"/>
    <mergeCell ref="C50:C53"/>
    <mergeCell ref="D50:E50"/>
    <mergeCell ref="J50:J53"/>
    <mergeCell ref="C55:C58"/>
    <mergeCell ref="D55:E55"/>
    <mergeCell ref="J55:J58"/>
    <mergeCell ref="C59:C63"/>
    <mergeCell ref="D59:E59"/>
    <mergeCell ref="J59:J63"/>
    <mergeCell ref="C64:C66"/>
    <mergeCell ref="D64:E64"/>
    <mergeCell ref="J64:J66"/>
    <mergeCell ref="C67:C70"/>
    <mergeCell ref="D67:E67"/>
    <mergeCell ref="J67:J70"/>
    <mergeCell ref="C71:C74"/>
    <mergeCell ref="D71:E71"/>
    <mergeCell ref="J71:J74"/>
    <mergeCell ref="C75:C76"/>
    <mergeCell ref="C77:C81"/>
    <mergeCell ref="D77:E77"/>
    <mergeCell ref="J77:J81"/>
    <mergeCell ref="J75:J76"/>
    <mergeCell ref="C83:C98"/>
    <mergeCell ref="D83:E83"/>
    <mergeCell ref="J83:J98"/>
    <mergeCell ref="C99:C106"/>
    <mergeCell ref="D99:E99"/>
    <mergeCell ref="J99:J106"/>
    <mergeCell ref="C107:C112"/>
    <mergeCell ref="D107:E107"/>
    <mergeCell ref="J107:J112"/>
    <mergeCell ref="C114:C116"/>
    <mergeCell ref="D114:E114"/>
    <mergeCell ref="J114:J116"/>
    <mergeCell ref="C117:C123"/>
    <mergeCell ref="D117:E117"/>
    <mergeCell ref="J117:J123"/>
    <mergeCell ref="C124:C133"/>
    <mergeCell ref="D124:E124"/>
    <mergeCell ref="J124:J133"/>
    <mergeCell ref="C134:C139"/>
    <mergeCell ref="D134:E134"/>
    <mergeCell ref="J134:J139"/>
    <mergeCell ref="C140:C143"/>
    <mergeCell ref="D140:E140"/>
    <mergeCell ref="J140:J143"/>
    <mergeCell ref="C144:C150"/>
    <mergeCell ref="D144:E144"/>
    <mergeCell ref="J144:J150"/>
    <mergeCell ref="C152:C157"/>
    <mergeCell ref="D152:E152"/>
    <mergeCell ref="J152:J157"/>
    <mergeCell ref="C158:C165"/>
    <mergeCell ref="D158:E158"/>
    <mergeCell ref="J158:J165"/>
    <mergeCell ref="C166:C172"/>
    <mergeCell ref="D166:E166"/>
    <mergeCell ref="J166:J172"/>
  </mergeCells>
  <conditionalFormatting sqref="J173:J321">
    <cfRule type="expression" dxfId="209" priority="201">
      <formula>J173:J555=5</formula>
    </cfRule>
    <cfRule type="expression" dxfId="208" priority="202">
      <formula>J173:J555=4</formula>
    </cfRule>
    <cfRule type="expression" dxfId="207" priority="203">
      <formula>J173:J555=3</formula>
    </cfRule>
    <cfRule type="expression" dxfId="206" priority="204">
      <formula>J173:J555=2</formula>
    </cfRule>
    <cfRule type="expression" dxfId="205" priority="205">
      <formula>J173:J555=1</formula>
    </cfRule>
  </conditionalFormatting>
  <conditionalFormatting sqref="J6:J10 J14 J31 J23 J19:J21">
    <cfRule type="expression" dxfId="204" priority="6">
      <formula>J6:J45=5</formula>
    </cfRule>
    <cfRule type="expression" dxfId="203" priority="7">
      <formula>J6:J45=4</formula>
    </cfRule>
    <cfRule type="expression" dxfId="202" priority="8">
      <formula>J6:J45=3</formula>
    </cfRule>
    <cfRule type="expression" dxfId="201" priority="9">
      <formula>J6:J45=2</formula>
    </cfRule>
    <cfRule type="expression" dxfId="200" priority="10">
      <formula>J6:J45=1</formula>
    </cfRule>
  </conditionalFormatting>
  <conditionalFormatting sqref="J170:J172 J95:J96 J98:J109">
    <cfRule type="expression" dxfId="199" priority="1">
      <formula>J95:J125=5</formula>
    </cfRule>
    <cfRule type="expression" dxfId="198" priority="2">
      <formula>J95:J125=4</formula>
    </cfRule>
    <cfRule type="expression" dxfId="197" priority="3">
      <formula>J95:J125=3</formula>
    </cfRule>
    <cfRule type="expression" dxfId="196" priority="4">
      <formula>J95:J125=2</formula>
    </cfRule>
    <cfRule type="expression" dxfId="195" priority="5">
      <formula>J95:J125=1</formula>
    </cfRule>
  </conditionalFormatting>
  <conditionalFormatting sqref="J42:J43 J53 J113:J115 J120:J127 K113 K120:K123">
    <cfRule type="expression" dxfId="194" priority="11">
      <formula>J42:J77=5</formula>
    </cfRule>
    <cfRule type="expression" dxfId="193" priority="12">
      <formula>J42:J77=4</formula>
    </cfRule>
    <cfRule type="expression" dxfId="192" priority="13">
      <formula>J42:J77=3</formula>
    </cfRule>
    <cfRule type="expression" dxfId="191" priority="14">
      <formula>J42:J77=2</formula>
    </cfRule>
    <cfRule type="expression" dxfId="190" priority="15">
      <formula>J42:J77=1</formula>
    </cfRule>
  </conditionalFormatting>
  <conditionalFormatting sqref="J70:J75 J54:J55 J45:J52 J134:J140 K54">
    <cfRule type="expression" dxfId="189" priority="16">
      <formula>J45:J81=5</formula>
    </cfRule>
    <cfRule type="expression" dxfId="188" priority="17">
      <formula>J45:J81=4</formula>
    </cfRule>
    <cfRule type="expression" dxfId="187" priority="18">
      <formula>J45:J81=3</formula>
    </cfRule>
    <cfRule type="expression" dxfId="186" priority="19">
      <formula>J45:J81=2</formula>
    </cfRule>
    <cfRule type="expression" dxfId="185" priority="20">
      <formula>J45:J81=1</formula>
    </cfRule>
  </conditionalFormatting>
  <conditionalFormatting sqref="J7">
    <cfRule type="expression" dxfId="184" priority="21">
      <formula>J7:J49=5</formula>
    </cfRule>
    <cfRule type="expression" dxfId="183" priority="22">
      <formula>J7:J49=4</formula>
    </cfRule>
    <cfRule type="expression" dxfId="182" priority="23">
      <formula>J7:J49=3</formula>
    </cfRule>
    <cfRule type="expression" dxfId="181" priority="24">
      <formula>J7:J49=2</formula>
    </cfRule>
    <cfRule type="expression" dxfId="180" priority="25">
      <formula>J7:J49=1</formula>
    </cfRule>
  </conditionalFormatting>
  <conditionalFormatting sqref="J37 J44 J62:J69 J56 J58">
    <cfRule type="expression" dxfId="179" priority="26">
      <formula>J37:J74=5</formula>
    </cfRule>
    <cfRule type="expression" dxfId="178" priority="27">
      <formula>J37:J74=4</formula>
    </cfRule>
    <cfRule type="expression" dxfId="177" priority="28">
      <formula>J37:J74=3</formula>
    </cfRule>
    <cfRule type="expression" dxfId="176" priority="29">
      <formula>J37:J74=2</formula>
    </cfRule>
    <cfRule type="expression" dxfId="175" priority="30">
      <formula>J37:J74=1</formula>
    </cfRule>
  </conditionalFormatting>
  <conditionalFormatting sqref="J11:J13 J32:J33 J15:J18 J59:J61 J57">
    <cfRule type="expression" dxfId="174" priority="31">
      <formula>J11:J49=5</formula>
    </cfRule>
    <cfRule type="expression" dxfId="173" priority="32">
      <formula>J11:J49=4</formula>
    </cfRule>
    <cfRule type="expression" dxfId="172" priority="33">
      <formula>J11:J49=3</formula>
    </cfRule>
    <cfRule type="expression" dxfId="171" priority="34">
      <formula>J11:J49=2</formula>
    </cfRule>
    <cfRule type="expression" dxfId="170" priority="35">
      <formula>J11:J49=1</formula>
    </cfRule>
  </conditionalFormatting>
  <conditionalFormatting sqref="J110:J112 J77:J78 J128:J133 J116:J119 K117:K119">
    <cfRule type="expression" dxfId="169" priority="36">
      <formula>J77:J111=5</formula>
    </cfRule>
    <cfRule type="expression" dxfId="168" priority="37">
      <formula>J77:J111=4</formula>
    </cfRule>
    <cfRule type="expression" dxfId="167" priority="38">
      <formula>J77:J111=3</formula>
    </cfRule>
    <cfRule type="expression" dxfId="166" priority="39">
      <formula>J77:J111=2</formula>
    </cfRule>
    <cfRule type="expression" dxfId="165" priority="40">
      <formula>J77:J111=1</formula>
    </cfRule>
  </conditionalFormatting>
  <conditionalFormatting sqref="J169 J93:J94 J81">
    <cfRule type="expression" dxfId="164" priority="41">
      <formula>J81:J112=5</formula>
    </cfRule>
    <cfRule type="expression" dxfId="163" priority="42">
      <formula>J81:J112=4</formula>
    </cfRule>
    <cfRule type="expression" dxfId="162" priority="43">
      <formula>J81:J112=3</formula>
    </cfRule>
    <cfRule type="expression" dxfId="161" priority="44">
      <formula>J81:J112=2</formula>
    </cfRule>
    <cfRule type="expression" dxfId="160" priority="45">
      <formula>J81:J112=1</formula>
    </cfRule>
  </conditionalFormatting>
  <conditionalFormatting sqref="J155:J168 J80 J82:J92 J144:J150 K82">
    <cfRule type="expression" dxfId="159" priority="46">
      <formula>J80:J112=5</formula>
    </cfRule>
    <cfRule type="expression" dxfId="158" priority="47">
      <formula>J80:J112=4</formula>
    </cfRule>
    <cfRule type="expression" dxfId="157" priority="48">
      <formula>J80:J112=3</formula>
    </cfRule>
    <cfRule type="expression" dxfId="156" priority="49">
      <formula>J80:J112=2</formula>
    </cfRule>
    <cfRule type="expression" dxfId="155" priority="50">
      <formula>J80:J112=1</formula>
    </cfRule>
  </conditionalFormatting>
  <conditionalFormatting sqref="J38:J41 J79 J151:J154 K151">
    <cfRule type="expression" dxfId="154" priority="51">
      <formula>J38:J71=5</formula>
    </cfRule>
    <cfRule type="expression" dxfId="153" priority="52">
      <formula>J38:J71=4</formula>
    </cfRule>
    <cfRule type="expression" dxfId="152" priority="53">
      <formula>J38:J71=3</formula>
    </cfRule>
    <cfRule type="expression" dxfId="151" priority="54">
      <formula>J38:J71=2</formula>
    </cfRule>
    <cfRule type="expression" dxfId="150" priority="55">
      <formula>J38:J71=1</formula>
    </cfRule>
  </conditionalFormatting>
  <conditionalFormatting sqref="J29:J30 J26">
    <cfRule type="expression" dxfId="149" priority="56">
      <formula>J26:J67=5</formula>
    </cfRule>
    <cfRule type="expression" dxfId="148" priority="57">
      <formula>J26:J67=4</formula>
    </cfRule>
    <cfRule type="expression" dxfId="147" priority="58">
      <formula>J26:J67=3</formula>
    </cfRule>
    <cfRule type="expression" dxfId="146" priority="59">
      <formula>J26:J67=2</formula>
    </cfRule>
    <cfRule type="expression" dxfId="145" priority="60">
      <formula>J26:J67=1</formula>
    </cfRule>
  </conditionalFormatting>
  <conditionalFormatting sqref="J21:J22">
    <cfRule type="expression" dxfId="144" priority="61">
      <formula>J21:J70=5</formula>
    </cfRule>
    <cfRule type="expression" dxfId="143" priority="62">
      <formula>J21:J70=4</formula>
    </cfRule>
    <cfRule type="expression" dxfId="142" priority="63">
      <formula>J21:J70=3</formula>
    </cfRule>
    <cfRule type="expression" dxfId="141" priority="64">
      <formula>J21:J70=2</formula>
    </cfRule>
    <cfRule type="expression" dxfId="140" priority="65">
      <formula>J21:J70=1</formula>
    </cfRule>
  </conditionalFormatting>
  <conditionalFormatting sqref="J16:J20">
    <cfRule type="expression" dxfId="139" priority="66">
      <formula>J16:J64=5</formula>
    </cfRule>
    <cfRule type="expression" dxfId="138" priority="67">
      <formula>J16:J64=4</formula>
    </cfRule>
    <cfRule type="expression" dxfId="137" priority="68">
      <formula>J16:J64=3</formula>
    </cfRule>
    <cfRule type="expression" dxfId="136" priority="69">
      <formula>J16:J64=2</formula>
    </cfRule>
    <cfRule type="expression" dxfId="135" priority="70">
      <formula>J16:J64=1</formula>
    </cfRule>
  </conditionalFormatting>
  <conditionalFormatting sqref="J27:J28 J22 J24:J25 K24">
    <cfRule type="expression" dxfId="134" priority="71">
      <formula>J22:J62=5</formula>
    </cfRule>
    <cfRule type="expression" dxfId="133" priority="72">
      <formula>J22:J62=4</formula>
    </cfRule>
    <cfRule type="expression" dxfId="132" priority="73">
      <formula>J22:J62=3</formula>
    </cfRule>
    <cfRule type="expression" dxfId="131" priority="74">
      <formula>J22:J62=2</formula>
    </cfRule>
    <cfRule type="expression" dxfId="130" priority="75">
      <formula>J22:J62=1</formula>
    </cfRule>
  </conditionalFormatting>
  <conditionalFormatting sqref="J15 J23">
    <cfRule type="expression" dxfId="129" priority="76">
      <formula>J15:J62=5</formula>
    </cfRule>
    <cfRule type="expression" dxfId="128" priority="77">
      <formula>J15:J62=4</formula>
    </cfRule>
    <cfRule type="expression" dxfId="127" priority="78">
      <formula>J15:J62=3</formula>
    </cfRule>
    <cfRule type="expression" dxfId="126" priority="79">
      <formula>J15:J62=2</formula>
    </cfRule>
    <cfRule type="expression" dxfId="125" priority="80">
      <formula>J15:J62=1</formula>
    </cfRule>
  </conditionalFormatting>
  <conditionalFormatting sqref="J13:J14">
    <cfRule type="expression" dxfId="124" priority="81">
      <formula>J13:J59=5</formula>
    </cfRule>
    <cfRule type="expression" dxfId="123" priority="82">
      <formula>J13:J59=4</formula>
    </cfRule>
    <cfRule type="expression" dxfId="122" priority="83">
      <formula>J13:J59=3</formula>
    </cfRule>
    <cfRule type="expression" dxfId="121" priority="84">
      <formula>J13:J59=2</formula>
    </cfRule>
    <cfRule type="expression" dxfId="120" priority="85">
      <formula>J13:J59=1</formula>
    </cfRule>
  </conditionalFormatting>
  <conditionalFormatting sqref="J8:J10">
    <cfRule type="expression" dxfId="119" priority="86">
      <formula>J8:J53=5</formula>
    </cfRule>
    <cfRule type="expression" dxfId="118" priority="87">
      <formula>J8:J53=4</formula>
    </cfRule>
    <cfRule type="expression" dxfId="117" priority="88">
      <formula>J8:J53=3</formula>
    </cfRule>
    <cfRule type="expression" dxfId="116" priority="89">
      <formula>J8:J53=2</formula>
    </cfRule>
    <cfRule type="expression" dxfId="115" priority="90">
      <formula>J8:J53=1</formula>
    </cfRule>
  </conditionalFormatting>
  <conditionalFormatting sqref="J11:J12">
    <cfRule type="expression" dxfId="114" priority="91">
      <formula>J11:J55=5</formula>
    </cfRule>
    <cfRule type="expression" dxfId="113" priority="92">
      <formula>J11:J55=4</formula>
    </cfRule>
    <cfRule type="expression" dxfId="112" priority="93">
      <formula>J11:J55=3</formula>
    </cfRule>
    <cfRule type="expression" dxfId="111" priority="94">
      <formula>J11:J55=2</formula>
    </cfRule>
    <cfRule type="expression" dxfId="110" priority="95">
      <formula>J11:J55=1</formula>
    </cfRule>
  </conditionalFormatting>
  <conditionalFormatting sqref="J97">
    <cfRule type="expression" dxfId="109" priority="96">
      <formula>J97:J126=5</formula>
    </cfRule>
    <cfRule type="expression" dxfId="108" priority="97">
      <formula>J97:J126=4</formula>
    </cfRule>
    <cfRule type="expression" dxfId="107" priority="98">
      <formula>J97:J126=3</formula>
    </cfRule>
    <cfRule type="expression" dxfId="106" priority="99">
      <formula>J97:J126=2</formula>
    </cfRule>
    <cfRule type="expression" dxfId="105" priority="100">
      <formula>J97:J126=1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D93AC-56DC-42CC-BE03-31395E424CEC}">
  <sheetPr codeName="Sheet15">
    <tabColor theme="6"/>
  </sheetPr>
  <dimension ref="A1:Q33"/>
  <sheetViews>
    <sheetView zoomScale="30" zoomScaleNormal="30" workbookViewId="0">
      <selection activeCell="C7" sqref="C7:E7"/>
    </sheetView>
  </sheetViews>
  <sheetFormatPr defaultColWidth="7.54296875" defaultRowHeight="15.5" x14ac:dyDescent="0.35"/>
  <cols>
    <col min="1" max="1" width="5.453125" style="107" customWidth="1"/>
    <col min="2" max="2" width="5.54296875" style="107" customWidth="1"/>
    <col min="3" max="3" width="47" style="107" customWidth="1"/>
    <col min="4" max="4" width="2.453125" style="119" customWidth="1"/>
    <col min="5" max="5" width="174.453125" style="107" customWidth="1"/>
    <col min="6" max="6" width="16" style="111" customWidth="1"/>
    <col min="7" max="7" width="21.54296875" style="111" customWidth="1"/>
    <col min="8" max="8" width="19.54296875" style="111" customWidth="1"/>
    <col min="9" max="9" width="23.453125" style="111" customWidth="1"/>
    <col min="10" max="10" width="17.54296875" style="107" bestFit="1" customWidth="1"/>
    <col min="11" max="11" width="47.453125" style="112" customWidth="1"/>
    <col min="12" max="12" width="5.54296875" style="113" hidden="1" customWidth="1"/>
    <col min="13" max="13" width="9.54296875" style="113" hidden="1" customWidth="1"/>
    <col min="14" max="14" width="9.453125" style="113" hidden="1" customWidth="1"/>
    <col min="15" max="15" width="10.453125" style="113" hidden="1" customWidth="1"/>
    <col min="16" max="16" width="7.54296875" style="113" hidden="1" customWidth="1"/>
    <col min="17" max="16384" width="7.54296875" style="80"/>
  </cols>
  <sheetData>
    <row r="1" spans="1:17" x14ac:dyDescent="0.35">
      <c r="D1" s="109"/>
      <c r="E1" s="110"/>
    </row>
    <row r="2" spans="1:17" ht="89.5" customHeight="1" x14ac:dyDescent="0.35">
      <c r="B2" s="141"/>
      <c r="C2" s="290" t="s">
        <v>140</v>
      </c>
      <c r="D2" s="290"/>
      <c r="E2" s="290"/>
      <c r="F2" s="290"/>
      <c r="G2" s="290"/>
      <c r="H2" s="290"/>
      <c r="I2" s="290"/>
      <c r="J2" s="290"/>
      <c r="K2" s="136"/>
      <c r="L2" s="115"/>
      <c r="M2" s="115"/>
      <c r="N2" s="115"/>
      <c r="O2" s="115"/>
      <c r="P2" s="115"/>
    </row>
    <row r="3" spans="1:17" x14ac:dyDescent="0.35">
      <c r="B3" s="141"/>
      <c r="C3" s="141"/>
      <c r="D3" s="137"/>
      <c r="E3" s="138"/>
      <c r="F3" s="143"/>
      <c r="G3" s="143"/>
      <c r="H3" s="143"/>
      <c r="I3" s="143"/>
      <c r="J3" s="141"/>
      <c r="K3" s="136"/>
    </row>
    <row r="4" spans="1:17" s="79" customFormat="1" ht="80.5" thickBot="1" x14ac:dyDescent="0.55000000000000004">
      <c r="A4" s="116"/>
      <c r="B4" s="144"/>
      <c r="C4" s="202" t="s">
        <v>223</v>
      </c>
      <c r="D4" s="302" t="s">
        <v>143</v>
      </c>
      <c r="E4" s="302"/>
      <c r="F4" s="194" t="s">
        <v>144</v>
      </c>
      <c r="G4" s="194" t="s">
        <v>221</v>
      </c>
      <c r="H4" s="194" t="s">
        <v>259</v>
      </c>
      <c r="I4" s="194" t="s">
        <v>230</v>
      </c>
      <c r="J4" s="194" t="s">
        <v>148</v>
      </c>
      <c r="K4" s="194" t="s">
        <v>255</v>
      </c>
      <c r="L4" s="113" t="s">
        <v>145</v>
      </c>
      <c r="M4" s="113" t="s">
        <v>167</v>
      </c>
      <c r="N4" s="113" t="s">
        <v>168</v>
      </c>
      <c r="O4" s="113" t="s">
        <v>169</v>
      </c>
      <c r="P4" s="118"/>
    </row>
    <row r="5" spans="1:17" s="78" customFormat="1" ht="33" thickBot="1" x14ac:dyDescent="0.7">
      <c r="B5" s="52"/>
      <c r="C5" s="195" t="s">
        <v>219</v>
      </c>
      <c r="D5" s="195"/>
      <c r="E5" s="199"/>
      <c r="F5" s="145"/>
      <c r="G5" s="145"/>
      <c r="H5" s="145"/>
      <c r="I5" s="145"/>
      <c r="J5" s="106"/>
      <c r="K5" s="106"/>
      <c r="L5" s="80" t="s">
        <v>145</v>
      </c>
      <c r="M5" s="80" t="s">
        <v>167</v>
      </c>
      <c r="N5" s="80" t="s">
        <v>168</v>
      </c>
      <c r="O5" s="80" t="s">
        <v>169</v>
      </c>
    </row>
    <row r="6" spans="1:17" s="78" customFormat="1" ht="60.75" customHeight="1" thickBot="1" x14ac:dyDescent="0.4">
      <c r="B6" s="52"/>
      <c r="C6" s="268" t="s">
        <v>450</v>
      </c>
      <c r="D6" s="268"/>
      <c r="E6" s="268"/>
      <c r="F6" s="92"/>
      <c r="G6" s="92"/>
      <c r="H6" s="92"/>
      <c r="I6" s="92"/>
      <c r="J6" s="165" t="str">
        <f t="shared" ref="J6:J12" si="0">IFERROR(O6,"-")</f>
        <v>-</v>
      </c>
      <c r="K6" s="340"/>
      <c r="L6" s="128">
        <f>IF(ISBLANK(G6),0,1)</f>
        <v>0</v>
      </c>
      <c r="M6" s="128">
        <f>IF(ISBLANK(H6),0,3)</f>
        <v>0</v>
      </c>
      <c r="N6" s="128">
        <f>IF(ISBLANK(I6),0,5)</f>
        <v>0</v>
      </c>
      <c r="O6" s="128" t="str">
        <f>IFERROR(IF(ISBLANK(G6),ROUND(AVERAGEIF(L6:N6,"&lt;&gt;0",L6:N6),0),L6),"-")</f>
        <v>-</v>
      </c>
    </row>
    <row r="7" spans="1:17" s="78" customFormat="1" ht="59.25" customHeight="1" thickBot="1" x14ac:dyDescent="0.4">
      <c r="B7" s="52"/>
      <c r="C7" s="303" t="s">
        <v>451</v>
      </c>
      <c r="D7" s="303"/>
      <c r="E7" s="303"/>
      <c r="F7" s="95"/>
      <c r="G7" s="95"/>
      <c r="H7" s="95"/>
      <c r="I7" s="95"/>
      <c r="J7" s="166" t="str">
        <f t="shared" si="0"/>
        <v>-</v>
      </c>
      <c r="K7" s="340"/>
      <c r="L7" s="128">
        <f t="shared" ref="L7:L12" si="1">IF(ISBLANK(G7),0,1)</f>
        <v>0</v>
      </c>
      <c r="M7" s="128">
        <f t="shared" ref="M7:M12" si="2">IF(ISBLANK(H7),0,3)</f>
        <v>0</v>
      </c>
      <c r="N7" s="128">
        <f t="shared" ref="N7:N12" si="3">IF(ISBLANK(I7),0,5)</f>
        <v>0</v>
      </c>
      <c r="O7" s="128" t="str">
        <f t="shared" ref="O7:O12" si="4">IFERROR(IF(ISBLANK(G7),ROUND(AVERAGEIF(L7:N7,"&lt;&gt;0",L7:N7),0),L7),"-")</f>
        <v>-</v>
      </c>
    </row>
    <row r="8" spans="1:17" s="78" customFormat="1" ht="59.25" customHeight="1" thickBot="1" x14ac:dyDescent="0.4">
      <c r="B8" s="52"/>
      <c r="C8" s="303" t="s">
        <v>464</v>
      </c>
      <c r="D8" s="303"/>
      <c r="E8" s="303"/>
      <c r="F8" s="101"/>
      <c r="G8" s="101"/>
      <c r="H8" s="101"/>
      <c r="I8" s="101"/>
      <c r="J8" s="71" t="str">
        <f t="shared" si="0"/>
        <v>-</v>
      </c>
      <c r="K8" s="340"/>
      <c r="L8" s="128">
        <f t="shared" si="1"/>
        <v>0</v>
      </c>
      <c r="M8" s="128">
        <f t="shared" si="2"/>
        <v>0</v>
      </c>
      <c r="N8" s="128">
        <f t="shared" si="3"/>
        <v>0</v>
      </c>
      <c r="O8" s="128" t="str">
        <f t="shared" si="4"/>
        <v>-</v>
      </c>
    </row>
    <row r="9" spans="1:17" s="78" customFormat="1" ht="59.25" customHeight="1" thickBot="1" x14ac:dyDescent="0.4">
      <c r="B9" s="52"/>
      <c r="C9" s="303" t="s">
        <v>453</v>
      </c>
      <c r="D9" s="303"/>
      <c r="E9" s="303"/>
      <c r="F9" s="98"/>
      <c r="G9" s="98"/>
      <c r="H9" s="98"/>
      <c r="I9" s="98"/>
      <c r="J9" s="71" t="str">
        <f t="shared" si="0"/>
        <v>-</v>
      </c>
      <c r="K9" s="340"/>
      <c r="L9" s="128">
        <f t="shared" si="1"/>
        <v>0</v>
      </c>
      <c r="M9" s="128">
        <f t="shared" si="2"/>
        <v>0</v>
      </c>
      <c r="N9" s="128">
        <f t="shared" si="3"/>
        <v>0</v>
      </c>
      <c r="O9" s="128" t="str">
        <f t="shared" si="4"/>
        <v>-</v>
      </c>
    </row>
    <row r="10" spans="1:17" s="78" customFormat="1" ht="59.25" customHeight="1" thickBot="1" x14ac:dyDescent="0.4">
      <c r="B10" s="52"/>
      <c r="C10" s="303" t="s">
        <v>454</v>
      </c>
      <c r="D10" s="303"/>
      <c r="E10" s="303"/>
      <c r="F10" s="98"/>
      <c r="G10" s="98"/>
      <c r="H10" s="98"/>
      <c r="I10" s="98"/>
      <c r="J10" s="71" t="str">
        <f t="shared" si="0"/>
        <v>-</v>
      </c>
      <c r="K10" s="340"/>
      <c r="L10" s="128">
        <f t="shared" si="1"/>
        <v>0</v>
      </c>
      <c r="M10" s="128">
        <f t="shared" si="2"/>
        <v>0</v>
      </c>
      <c r="N10" s="128">
        <f t="shared" si="3"/>
        <v>0</v>
      </c>
      <c r="O10" s="128" t="str">
        <f t="shared" si="4"/>
        <v>-</v>
      </c>
    </row>
    <row r="11" spans="1:17" s="78" customFormat="1" ht="59.25" customHeight="1" thickBot="1" x14ac:dyDescent="0.4">
      <c r="B11" s="52"/>
      <c r="C11" s="303" t="s">
        <v>455</v>
      </c>
      <c r="D11" s="303"/>
      <c r="E11" s="303"/>
      <c r="F11" s="98"/>
      <c r="G11" s="98"/>
      <c r="H11" s="98"/>
      <c r="I11" s="98"/>
      <c r="J11" s="71" t="str">
        <f t="shared" si="0"/>
        <v>-</v>
      </c>
      <c r="K11" s="340"/>
      <c r="L11" s="128">
        <f t="shared" si="1"/>
        <v>0</v>
      </c>
      <c r="M11" s="128">
        <f t="shared" si="2"/>
        <v>0</v>
      </c>
      <c r="N11" s="128">
        <f t="shared" si="3"/>
        <v>0</v>
      </c>
      <c r="O11" s="128" t="str">
        <f t="shared" si="4"/>
        <v>-</v>
      </c>
    </row>
    <row r="12" spans="1:17" s="78" customFormat="1" ht="59.25" customHeight="1" thickBot="1" x14ac:dyDescent="0.4">
      <c r="B12" s="52"/>
      <c r="C12" s="268" t="s">
        <v>456</v>
      </c>
      <c r="D12" s="268"/>
      <c r="E12" s="268"/>
      <c r="F12" s="98"/>
      <c r="G12" s="98"/>
      <c r="H12" s="98"/>
      <c r="I12" s="98"/>
      <c r="J12" s="71" t="str">
        <f t="shared" si="0"/>
        <v>-</v>
      </c>
      <c r="K12" s="340"/>
      <c r="L12" s="128">
        <f t="shared" si="1"/>
        <v>0</v>
      </c>
      <c r="M12" s="128">
        <f t="shared" si="2"/>
        <v>0</v>
      </c>
      <c r="N12" s="128">
        <f t="shared" si="3"/>
        <v>0</v>
      </c>
      <c r="O12" s="128" t="str">
        <f t="shared" si="4"/>
        <v>-</v>
      </c>
    </row>
    <row r="13" spans="1:17" s="78" customFormat="1" ht="14.5" x14ac:dyDescent="0.35">
      <c r="B13" s="52"/>
      <c r="C13" s="52"/>
      <c r="D13" s="52"/>
      <c r="E13" s="68"/>
      <c r="F13" s="52"/>
      <c r="G13" s="52"/>
      <c r="H13" s="52"/>
      <c r="I13" s="52"/>
      <c r="J13" s="70"/>
      <c r="K13" s="75"/>
    </row>
    <row r="14" spans="1:17" s="78" customFormat="1" x14ac:dyDescent="0.35">
      <c r="B14" s="52"/>
      <c r="C14" s="52"/>
      <c r="D14" s="52"/>
      <c r="E14" s="68"/>
      <c r="F14" s="52"/>
      <c r="G14" s="52"/>
      <c r="H14" s="52"/>
      <c r="I14" s="52"/>
      <c r="J14" s="70"/>
      <c r="K14" s="75"/>
      <c r="L14" s="80"/>
      <c r="M14" s="80"/>
      <c r="N14" s="80"/>
      <c r="O14" s="80"/>
    </row>
    <row r="15" spans="1:17" s="78" customFormat="1" x14ac:dyDescent="0.35">
      <c r="A15" s="119"/>
      <c r="B15" s="119"/>
      <c r="C15" s="119"/>
      <c r="D15" s="119"/>
      <c r="E15" s="107"/>
      <c r="F15" s="107"/>
      <c r="G15" s="107"/>
      <c r="H15" s="107"/>
      <c r="I15" s="107"/>
      <c r="J15" s="107"/>
      <c r="K15" s="107"/>
      <c r="L15" s="107"/>
      <c r="M15" s="112"/>
      <c r="N15" s="107"/>
      <c r="O15" s="107"/>
      <c r="P15" s="113"/>
      <c r="Q15" s="113"/>
    </row>
    <row r="16" spans="1:17" s="78" customFormat="1" x14ac:dyDescent="0.35">
      <c r="A16" s="119"/>
      <c r="B16" s="119"/>
      <c r="C16" s="119"/>
      <c r="D16" s="119"/>
      <c r="E16" s="107"/>
      <c r="F16" s="107"/>
      <c r="G16" s="107"/>
      <c r="H16" s="107"/>
      <c r="I16" s="107"/>
      <c r="J16" s="107"/>
      <c r="K16" s="107"/>
      <c r="L16" s="107"/>
      <c r="M16" s="107">
        <f>COUNTIF(O6:O13,"-")</f>
        <v>7</v>
      </c>
      <c r="N16" s="113"/>
      <c r="O16" s="113"/>
      <c r="P16" s="113"/>
      <c r="Q16" s="113"/>
    </row>
    <row r="17" spans="1:17" s="78" customFormat="1" x14ac:dyDescent="0.35">
      <c r="A17" s="119"/>
      <c r="B17" s="119"/>
      <c r="C17" s="119"/>
      <c r="D17" s="119"/>
      <c r="E17" s="107"/>
      <c r="F17" s="107"/>
      <c r="G17" s="107"/>
      <c r="H17" s="107"/>
      <c r="I17" s="107"/>
      <c r="J17" s="107"/>
      <c r="K17" s="107"/>
      <c r="L17" s="107"/>
      <c r="M17" s="107">
        <f>COUNTIF(O6:O13,"&gt;0")</f>
        <v>0</v>
      </c>
      <c r="N17" s="113"/>
      <c r="O17" s="113"/>
      <c r="P17" s="113"/>
      <c r="Q17" s="113"/>
    </row>
    <row r="18" spans="1:17" s="78" customFormat="1" x14ac:dyDescent="0.35">
      <c r="A18" s="119"/>
      <c r="B18" s="119"/>
      <c r="C18" s="119"/>
      <c r="D18" s="119"/>
      <c r="E18" s="107"/>
      <c r="F18" s="107"/>
      <c r="G18" s="107"/>
      <c r="H18" s="107"/>
      <c r="I18" s="107"/>
      <c r="J18" s="107"/>
      <c r="K18" s="107"/>
      <c r="L18" s="163" t="s">
        <v>501</v>
      </c>
      <c r="M18" s="107">
        <f>M17/(M16+M17)</f>
        <v>0</v>
      </c>
      <c r="N18" s="113">
        <f>1-M18</f>
        <v>1</v>
      </c>
      <c r="O18" s="113"/>
    </row>
    <row r="19" spans="1:17" s="78" customFormat="1" x14ac:dyDescent="0.35">
      <c r="A19" s="119"/>
      <c r="B19" s="119"/>
      <c r="C19" s="119"/>
      <c r="D19" s="119"/>
      <c r="E19" s="107"/>
      <c r="F19" s="107"/>
      <c r="G19" s="107"/>
      <c r="H19" s="107"/>
      <c r="I19" s="107"/>
      <c r="J19" s="107"/>
      <c r="K19" s="107"/>
      <c r="L19" s="80"/>
      <c r="M19" s="80"/>
      <c r="N19" s="80"/>
      <c r="O19" s="80"/>
    </row>
    <row r="20" spans="1:17" s="78" customFormat="1" x14ac:dyDescent="0.35">
      <c r="A20" s="119"/>
      <c r="B20" s="119"/>
      <c r="C20" s="119"/>
      <c r="D20" s="119"/>
      <c r="E20" s="107"/>
      <c r="F20" s="107"/>
      <c r="G20" s="107"/>
      <c r="H20" s="107"/>
      <c r="I20" s="107"/>
      <c r="J20" s="107"/>
      <c r="K20" s="107"/>
      <c r="L20" s="80"/>
      <c r="M20" s="80"/>
      <c r="N20" s="80"/>
      <c r="O20" s="80"/>
    </row>
    <row r="21" spans="1:17" s="78" customFormat="1" x14ac:dyDescent="0.35">
      <c r="A21" s="119"/>
      <c r="B21" s="119"/>
      <c r="C21" s="119"/>
      <c r="D21" s="119"/>
      <c r="E21" s="107"/>
      <c r="F21" s="107"/>
      <c r="G21" s="107"/>
      <c r="H21" s="107"/>
      <c r="I21" s="107"/>
      <c r="J21" s="107"/>
      <c r="K21" s="107"/>
      <c r="L21" s="80"/>
      <c r="M21" s="80"/>
      <c r="N21" s="80"/>
      <c r="O21" s="80"/>
    </row>
    <row r="22" spans="1:17" s="78" customFormat="1" x14ac:dyDescent="0.35">
      <c r="A22" s="119"/>
      <c r="B22" s="119"/>
      <c r="C22" s="119"/>
      <c r="D22" s="119"/>
      <c r="E22" s="107"/>
      <c r="F22" s="107"/>
      <c r="G22" s="107"/>
      <c r="H22" s="107"/>
      <c r="I22" s="107"/>
      <c r="J22" s="107"/>
      <c r="K22" s="107"/>
      <c r="L22" s="80"/>
      <c r="M22" s="80"/>
      <c r="N22" s="80"/>
      <c r="O22" s="80"/>
    </row>
    <row r="23" spans="1:17" s="78" customFormat="1" x14ac:dyDescent="0.35">
      <c r="A23" s="119"/>
      <c r="B23" s="119"/>
      <c r="C23" s="119"/>
      <c r="D23" s="119"/>
      <c r="E23" s="107"/>
      <c r="F23" s="107"/>
      <c r="G23" s="107"/>
      <c r="H23" s="107"/>
      <c r="I23" s="107"/>
      <c r="J23" s="107"/>
      <c r="K23" s="107"/>
      <c r="L23" s="80"/>
      <c r="M23" s="80"/>
      <c r="N23" s="80"/>
      <c r="O23" s="80"/>
    </row>
    <row r="24" spans="1:17" s="78" customFormat="1" x14ac:dyDescent="0.35">
      <c r="A24" s="119"/>
      <c r="B24" s="119"/>
      <c r="C24" s="119"/>
      <c r="D24" s="119"/>
      <c r="E24" s="107"/>
      <c r="F24" s="107"/>
      <c r="G24" s="107"/>
      <c r="H24" s="107"/>
      <c r="I24" s="107"/>
      <c r="J24" s="107"/>
      <c r="K24" s="107"/>
      <c r="L24" s="80"/>
      <c r="M24" s="80"/>
      <c r="N24" s="80"/>
      <c r="O24" s="80"/>
    </row>
    <row r="25" spans="1:17" x14ac:dyDescent="0.35">
      <c r="A25" s="119"/>
      <c r="B25" s="119"/>
      <c r="C25" s="119"/>
      <c r="F25" s="107"/>
      <c r="G25" s="107"/>
      <c r="H25" s="107"/>
      <c r="I25" s="107"/>
      <c r="K25" s="107"/>
    </row>
    <row r="26" spans="1:17" x14ac:dyDescent="0.35">
      <c r="A26" s="119"/>
      <c r="B26" s="119"/>
      <c r="C26" s="119"/>
      <c r="F26" s="107"/>
      <c r="G26" s="107"/>
      <c r="H26" s="107"/>
      <c r="I26" s="107"/>
      <c r="K26" s="107"/>
    </row>
    <row r="27" spans="1:17" x14ac:dyDescent="0.35">
      <c r="A27" s="119"/>
      <c r="B27" s="119"/>
      <c r="C27" s="119"/>
      <c r="F27" s="107"/>
      <c r="G27" s="107"/>
      <c r="H27" s="107"/>
      <c r="I27" s="107"/>
      <c r="K27" s="107"/>
    </row>
    <row r="33" spans="4:16" s="107" customFormat="1" ht="44.9" customHeight="1" x14ac:dyDescent="0.35">
      <c r="D33" s="119"/>
      <c r="F33" s="111"/>
      <c r="G33" s="111"/>
      <c r="H33" s="111"/>
      <c r="I33" s="111"/>
      <c r="K33" s="112"/>
      <c r="L33" s="113"/>
      <c r="M33" s="113"/>
      <c r="N33" s="113"/>
      <c r="O33" s="113"/>
      <c r="P33" s="113"/>
    </row>
  </sheetData>
  <sheetProtection algorithmName="SHA-512" hashValue="xoI4KzXTpfRhSE2raB3ZFmRmLz6iSmn2SPZ1bfNgEIDFTTq+jc+6IvHOdxPyDc1wpBUgKKKlY4f7RX3+R+VMrA==" saltValue="WOSeDEjvQU8sv6sh9h2oUQ==" spinCount="100000" sheet="1" formatCells="0" formatColumns="0" formatRows="0" selectLockedCells="1"/>
  <mergeCells count="9">
    <mergeCell ref="C10:E10"/>
    <mergeCell ref="C11:E11"/>
    <mergeCell ref="C12:E12"/>
    <mergeCell ref="C9:E9"/>
    <mergeCell ref="C2:J2"/>
    <mergeCell ref="D4:E4"/>
    <mergeCell ref="C6:E6"/>
    <mergeCell ref="C7:E7"/>
    <mergeCell ref="C8:E8"/>
  </mergeCells>
  <conditionalFormatting sqref="J7">
    <cfRule type="expression" dxfId="104" priority="2811">
      <formula>J7:J20=5</formula>
    </cfRule>
    <cfRule type="expression" dxfId="103" priority="2812">
      <formula>J7:J20=4</formula>
    </cfRule>
    <cfRule type="expression" dxfId="102" priority="2813">
      <formula>J7:J20=3</formula>
    </cfRule>
    <cfRule type="expression" dxfId="101" priority="2814">
      <formula>J7:J20=2</formula>
    </cfRule>
    <cfRule type="expression" dxfId="100" priority="2815">
      <formula>J7:J20=1</formula>
    </cfRule>
  </conditionalFormatting>
  <conditionalFormatting sqref="J8:J12">
    <cfRule type="expression" dxfId="99" priority="2816">
      <formula>J8:J18=5</formula>
    </cfRule>
    <cfRule type="expression" dxfId="98" priority="2817">
      <formula>J8:J18=4</formula>
    </cfRule>
    <cfRule type="expression" dxfId="97" priority="2818">
      <formula>J8:J18=3</formula>
    </cfRule>
    <cfRule type="expression" dxfId="96" priority="2819">
      <formula>J8:J18=2</formula>
    </cfRule>
    <cfRule type="expression" dxfId="95" priority="2820">
      <formula>J8:J18=1</formula>
    </cfRule>
  </conditionalFormatting>
  <conditionalFormatting sqref="J6:J12">
    <cfRule type="expression" dxfId="94" priority="2821">
      <formula>J6:J13=5</formula>
    </cfRule>
    <cfRule type="expression" dxfId="93" priority="2822">
      <formula>J6:J13=4</formula>
    </cfRule>
    <cfRule type="expression" dxfId="92" priority="2823">
      <formula>J6:J13=3</formula>
    </cfRule>
    <cfRule type="expression" dxfId="91" priority="2824">
      <formula>J6:J13=2</formula>
    </cfRule>
    <cfRule type="expression" dxfId="90" priority="2825">
      <formula>J6:J13=1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BB0BD-D7BD-4520-85AD-94BBE15AF288}">
  <sheetPr codeName="Sheet41">
    <tabColor theme="9"/>
  </sheetPr>
  <dimension ref="B2:J86"/>
  <sheetViews>
    <sheetView topLeftCell="A31" zoomScale="60" zoomScaleNormal="60" workbookViewId="0">
      <selection activeCell="C3" sqref="C3:C13"/>
    </sheetView>
  </sheetViews>
  <sheetFormatPr defaultColWidth="7.54296875" defaultRowHeight="11.5" x14ac:dyDescent="0.25"/>
  <cols>
    <col min="1" max="1" width="2" style="59" customWidth="1"/>
    <col min="2" max="2" width="3.453125" style="59" customWidth="1"/>
    <col min="3" max="3" width="47.54296875" style="60" customWidth="1"/>
    <col min="4" max="4" width="75.81640625" style="61" customWidth="1"/>
    <col min="5" max="5" width="82.453125" style="62" bestFit="1" customWidth="1"/>
    <col min="6" max="6" width="7.54296875" style="63"/>
    <col min="7" max="7" width="2.81640625" style="59" customWidth="1"/>
    <col min="8" max="8" width="3" style="59" hidden="1" customWidth="1"/>
    <col min="9" max="10" width="7.54296875" style="59" hidden="1" customWidth="1"/>
    <col min="11" max="11" width="7.54296875" style="59" customWidth="1"/>
    <col min="12" max="16384" width="7.54296875" style="59"/>
  </cols>
  <sheetData>
    <row r="2" spans="2:7" s="58" customFormat="1" ht="62" thickBot="1" x14ac:dyDescent="1.4">
      <c r="B2" s="53"/>
      <c r="C2" s="322" t="s">
        <v>139</v>
      </c>
      <c r="D2" s="322"/>
      <c r="E2" s="322"/>
      <c r="F2" s="322"/>
      <c r="G2" s="53"/>
    </row>
    <row r="3" spans="2:7" ht="14.5" customHeight="1" thickBot="1" x14ac:dyDescent="0.3">
      <c r="B3" s="54"/>
      <c r="C3" s="319" t="s">
        <v>502</v>
      </c>
      <c r="D3" s="310" t="s">
        <v>149</v>
      </c>
      <c r="E3" s="203" t="s">
        <v>285</v>
      </c>
      <c r="F3" s="90" t="str">
        <f>' Gestão do Programa'!O6</f>
        <v>-</v>
      </c>
      <c r="G3" s="54"/>
    </row>
    <row r="4" spans="2:7" ht="14.5" customHeight="1" thickBot="1" x14ac:dyDescent="0.3">
      <c r="B4" s="54"/>
      <c r="C4" s="320"/>
      <c r="D4" s="305"/>
      <c r="E4" s="204" t="s">
        <v>83</v>
      </c>
      <c r="F4" s="91" t="str">
        <f>' Gestão do Programa'!O13</f>
        <v>-</v>
      </c>
      <c r="G4" s="54"/>
    </row>
    <row r="5" spans="2:7" ht="14.5" customHeight="1" thickBot="1" x14ac:dyDescent="0.3">
      <c r="B5" s="54"/>
      <c r="C5" s="320"/>
      <c r="D5" s="306"/>
      <c r="E5" s="205" t="s">
        <v>286</v>
      </c>
      <c r="F5" s="91" t="str">
        <f>' Gestão do Programa'!O19</f>
        <v>-</v>
      </c>
      <c r="G5" s="54"/>
    </row>
    <row r="6" spans="2:7" ht="14.5" customHeight="1" thickBot="1" x14ac:dyDescent="0.3">
      <c r="B6" s="54"/>
      <c r="C6" s="320"/>
      <c r="D6" s="311"/>
      <c r="E6" s="206" t="s">
        <v>163</v>
      </c>
      <c r="F6" s="91" t="str">
        <f>' Gestão do Programa'!O29</f>
        <v>-</v>
      </c>
      <c r="G6" s="54"/>
    </row>
    <row r="7" spans="2:7" ht="14.5" customHeight="1" thickBot="1" x14ac:dyDescent="0.3">
      <c r="B7" s="54"/>
      <c r="C7" s="320"/>
      <c r="D7" s="323" t="s">
        <v>153</v>
      </c>
      <c r="E7" s="207" t="s">
        <v>287</v>
      </c>
      <c r="F7" s="91" t="str">
        <f>' Gestão do Programa'!O36</f>
        <v>-</v>
      </c>
      <c r="G7" s="54"/>
    </row>
    <row r="8" spans="2:7" ht="14.5" customHeight="1" thickBot="1" x14ac:dyDescent="0.3">
      <c r="B8" s="54"/>
      <c r="C8" s="320"/>
      <c r="D8" s="305"/>
      <c r="E8" s="208" t="s">
        <v>458</v>
      </c>
      <c r="F8" s="91" t="str">
        <f>' Gestão do Programa'!O43</f>
        <v>-</v>
      </c>
      <c r="G8" s="54"/>
    </row>
    <row r="9" spans="2:7" ht="14.5" customHeight="1" thickBot="1" x14ac:dyDescent="0.3">
      <c r="B9" s="54"/>
      <c r="C9" s="320"/>
      <c r="D9" s="305"/>
      <c r="E9" s="208" t="s">
        <v>289</v>
      </c>
      <c r="F9" s="91" t="str">
        <f>' Gestão do Programa'!O51</f>
        <v>-</v>
      </c>
      <c r="G9" s="54"/>
    </row>
    <row r="10" spans="2:7" ht="14.5" customHeight="1" thickBot="1" x14ac:dyDescent="0.3">
      <c r="B10" s="54"/>
      <c r="C10" s="320"/>
      <c r="D10" s="311"/>
      <c r="E10" s="209" t="s">
        <v>4</v>
      </c>
      <c r="F10" s="91" t="str">
        <f>' Gestão do Programa'!O56</f>
        <v>-</v>
      </c>
      <c r="G10" s="54"/>
    </row>
    <row r="11" spans="2:7" ht="14.5" customHeight="1" thickBot="1" x14ac:dyDescent="0.3">
      <c r="B11" s="54"/>
      <c r="C11" s="320"/>
      <c r="D11" s="323" t="s">
        <v>162</v>
      </c>
      <c r="E11" s="207" t="s">
        <v>290</v>
      </c>
      <c r="F11" s="91" t="str">
        <f>' Gestão do Programa'!O64</f>
        <v>-</v>
      </c>
      <c r="G11" s="54"/>
    </row>
    <row r="12" spans="2:7" ht="14.5" customHeight="1" thickBot="1" x14ac:dyDescent="0.3">
      <c r="B12" s="54"/>
      <c r="C12" s="320"/>
      <c r="D12" s="311"/>
      <c r="E12" s="209" t="s">
        <v>291</v>
      </c>
      <c r="F12" s="91" t="str">
        <f>' Gestão do Programa'!O72</f>
        <v>-</v>
      </c>
      <c r="G12" s="54"/>
    </row>
    <row r="13" spans="2:7" ht="23.15" customHeight="1" thickBot="1" x14ac:dyDescent="0.3">
      <c r="B13" s="54"/>
      <c r="C13" s="320"/>
      <c r="D13" s="233" t="s">
        <v>165</v>
      </c>
      <c r="E13" s="210" t="s">
        <v>112</v>
      </c>
      <c r="F13" s="91" t="str">
        <f>' Gestão do Programa'!O78</f>
        <v>-</v>
      </c>
      <c r="G13" s="54"/>
    </row>
    <row r="14" spans="2:7" ht="14.5" customHeight="1" thickBot="1" x14ac:dyDescent="0.3">
      <c r="B14" s="54"/>
      <c r="C14" s="307" t="s">
        <v>14</v>
      </c>
      <c r="D14" s="310" t="s">
        <v>350</v>
      </c>
      <c r="E14" s="211" t="s">
        <v>105</v>
      </c>
      <c r="F14" s="91" t="str">
        <f>' Implementação do Programa'!O6</f>
        <v>-</v>
      </c>
      <c r="G14" s="54"/>
    </row>
    <row r="15" spans="2:7" ht="14.5" customHeight="1" thickBot="1" x14ac:dyDescent="0.3">
      <c r="B15" s="54"/>
      <c r="C15" s="308"/>
      <c r="D15" s="305"/>
      <c r="E15" s="212" t="s">
        <v>69</v>
      </c>
      <c r="F15" s="91" t="str">
        <f>' Implementação do Programa'!O13</f>
        <v>-</v>
      </c>
      <c r="G15" s="54"/>
    </row>
    <row r="16" spans="2:7" ht="14.5" customHeight="1" thickBot="1" x14ac:dyDescent="0.3">
      <c r="B16" s="54"/>
      <c r="C16" s="308"/>
      <c r="D16" s="311"/>
      <c r="E16" s="213" t="s">
        <v>70</v>
      </c>
      <c r="F16" s="91" t="str">
        <f>' Implementação do Programa'!O16</f>
        <v>-</v>
      </c>
      <c r="G16" s="54"/>
    </row>
    <row r="17" spans="2:7" ht="14.15" customHeight="1" x14ac:dyDescent="0.25">
      <c r="B17" s="54"/>
      <c r="C17" s="308"/>
      <c r="D17" s="312" t="s">
        <v>353</v>
      </c>
      <c r="E17" s="214" t="s">
        <v>108</v>
      </c>
      <c r="F17" s="91" t="str">
        <f>' Implementação do Programa'!O25</f>
        <v>-</v>
      </c>
      <c r="G17" s="54"/>
    </row>
    <row r="18" spans="2:7" ht="14.15" customHeight="1" x14ac:dyDescent="0.25">
      <c r="B18" s="54"/>
      <c r="C18" s="308"/>
      <c r="D18" s="313"/>
      <c r="E18" s="215" t="s">
        <v>109</v>
      </c>
      <c r="F18" s="91" t="str">
        <f>' Implementação do Programa'!O28</f>
        <v>-</v>
      </c>
      <c r="G18" s="54"/>
    </row>
    <row r="19" spans="2:7" ht="14.15" customHeight="1" x14ac:dyDescent="0.25">
      <c r="B19" s="54"/>
      <c r="C19" s="308"/>
      <c r="D19" s="313"/>
      <c r="E19" s="215" t="s">
        <v>98</v>
      </c>
      <c r="F19" s="91" t="str">
        <f>' Implementação do Programa'!O33</f>
        <v>-</v>
      </c>
      <c r="G19" s="54"/>
    </row>
    <row r="20" spans="2:7" ht="14.15" customHeight="1" x14ac:dyDescent="0.25">
      <c r="B20" s="54"/>
      <c r="C20" s="308"/>
      <c r="D20" s="313"/>
      <c r="E20" s="215" t="s">
        <v>137</v>
      </c>
      <c r="F20" s="91" t="str">
        <f>' Implementação do Programa'!O37</f>
        <v>-</v>
      </c>
      <c r="G20" s="54"/>
    </row>
    <row r="21" spans="2:7" ht="14.15" customHeight="1" x14ac:dyDescent="0.25">
      <c r="B21" s="54"/>
      <c r="C21" s="308"/>
      <c r="D21" s="313"/>
      <c r="E21" s="215" t="s">
        <v>224</v>
      </c>
      <c r="F21" s="91" t="str">
        <f>' Implementação do Programa'!O38</f>
        <v>-</v>
      </c>
      <c r="G21" s="54"/>
    </row>
    <row r="22" spans="2:7" ht="14.15" customHeight="1" x14ac:dyDescent="0.25">
      <c r="B22" s="54"/>
      <c r="C22" s="308"/>
      <c r="D22" s="313"/>
      <c r="E22" s="215" t="s">
        <v>58</v>
      </c>
      <c r="F22" s="91" t="str">
        <f>' Implementação do Programa'!O44</f>
        <v>-</v>
      </c>
      <c r="G22" s="54"/>
    </row>
    <row r="23" spans="2:7" ht="14.5" customHeight="1" thickBot="1" x14ac:dyDescent="0.3">
      <c r="B23" s="54"/>
      <c r="C23" s="308"/>
      <c r="D23" s="314"/>
      <c r="E23" s="216" t="s">
        <v>459</v>
      </c>
      <c r="F23" s="91" t="str">
        <f>' Implementação do Programa'!O50</f>
        <v>-</v>
      </c>
      <c r="G23" s="54"/>
    </row>
    <row r="24" spans="2:7" ht="14.15" customHeight="1" x14ac:dyDescent="0.25">
      <c r="B24" s="54"/>
      <c r="C24" s="308"/>
      <c r="D24" s="312" t="s">
        <v>184</v>
      </c>
      <c r="E24" s="217" t="s">
        <v>225</v>
      </c>
      <c r="F24" s="91" t="str">
        <f>' Implementação do Programa'!O55</f>
        <v>-</v>
      </c>
      <c r="G24" s="54"/>
    </row>
    <row r="25" spans="2:7" ht="14.15" customHeight="1" x14ac:dyDescent="0.25">
      <c r="B25" s="54"/>
      <c r="C25" s="308"/>
      <c r="D25" s="313"/>
      <c r="E25" s="212" t="s">
        <v>87</v>
      </c>
      <c r="F25" s="91" t="str">
        <f>' Implementação do Programa'!O59</f>
        <v>-</v>
      </c>
      <c r="G25" s="54"/>
    </row>
    <row r="26" spans="2:7" ht="14.15" customHeight="1" x14ac:dyDescent="0.25">
      <c r="B26" s="54"/>
      <c r="C26" s="308"/>
      <c r="D26" s="313"/>
      <c r="E26" s="212" t="s">
        <v>56</v>
      </c>
      <c r="F26" s="91" t="str">
        <f>' Implementação do Programa'!O64</f>
        <v>-</v>
      </c>
      <c r="G26" s="54"/>
    </row>
    <row r="27" spans="2:7" ht="14.15" customHeight="1" x14ac:dyDescent="0.25">
      <c r="B27" s="54"/>
      <c r="C27" s="308"/>
      <c r="D27" s="313"/>
      <c r="E27" s="212" t="s">
        <v>57</v>
      </c>
      <c r="F27" s="91" t="str">
        <f>' Implementação do Programa'!O67</f>
        <v>-</v>
      </c>
      <c r="G27" s="54"/>
    </row>
    <row r="28" spans="2:7" ht="14.15" customHeight="1" x14ac:dyDescent="0.25">
      <c r="B28" s="54"/>
      <c r="C28" s="308"/>
      <c r="D28" s="313"/>
      <c r="E28" s="212" t="s">
        <v>495</v>
      </c>
      <c r="F28" s="91" t="str">
        <f>' Implementação do Programa'!O71</f>
        <v>-</v>
      </c>
      <c r="G28" s="54"/>
    </row>
    <row r="29" spans="2:7" ht="14.15" customHeight="1" x14ac:dyDescent="0.25">
      <c r="B29" s="54"/>
      <c r="C29" s="308"/>
      <c r="D29" s="313"/>
      <c r="E29" s="218" t="s">
        <v>497</v>
      </c>
      <c r="F29" s="91" t="str">
        <f>' Implementação do Programa'!O75</f>
        <v>-</v>
      </c>
      <c r="G29" s="54"/>
    </row>
    <row r="30" spans="2:7" ht="14.5" customHeight="1" thickBot="1" x14ac:dyDescent="0.3">
      <c r="B30" s="54"/>
      <c r="C30" s="308"/>
      <c r="D30" s="314"/>
      <c r="E30" s="213" t="s">
        <v>263</v>
      </c>
      <c r="F30" s="91" t="str">
        <f>' Implementação do Programa'!O77</f>
        <v>-</v>
      </c>
      <c r="G30" s="54"/>
    </row>
    <row r="31" spans="2:7" ht="14.15" customHeight="1" x14ac:dyDescent="0.25">
      <c r="B31" s="54"/>
      <c r="C31" s="308"/>
      <c r="D31" s="315" t="s">
        <v>191</v>
      </c>
      <c r="E31" s="217" t="s">
        <v>192</v>
      </c>
      <c r="F31" s="91" t="str">
        <f>' Implementação do Programa'!O83</f>
        <v>-</v>
      </c>
      <c r="G31" s="54"/>
    </row>
    <row r="32" spans="2:7" ht="14.15" customHeight="1" x14ac:dyDescent="0.25">
      <c r="B32" s="54"/>
      <c r="C32" s="308"/>
      <c r="D32" s="316"/>
      <c r="E32" s="212" t="s">
        <v>200</v>
      </c>
      <c r="F32" s="91" t="str">
        <f>' Implementação do Programa'!O99</f>
        <v>-</v>
      </c>
      <c r="G32" s="54"/>
    </row>
    <row r="33" spans="2:7" ht="14.5" customHeight="1" thickBot="1" x14ac:dyDescent="0.3">
      <c r="B33" s="54"/>
      <c r="C33" s="308"/>
      <c r="D33" s="317"/>
      <c r="E33" s="213" t="s">
        <v>226</v>
      </c>
      <c r="F33" s="91" t="str">
        <f>' Implementação do Programa'!O107</f>
        <v>-</v>
      </c>
      <c r="G33" s="54"/>
    </row>
    <row r="34" spans="2:7" ht="14.15" customHeight="1" x14ac:dyDescent="0.25">
      <c r="B34" s="54"/>
      <c r="C34" s="308"/>
      <c r="D34" s="312" t="s">
        <v>360</v>
      </c>
      <c r="E34" s="217" t="s">
        <v>86</v>
      </c>
      <c r="F34" s="91" t="str">
        <f>' Implementação do Programa'!O114</f>
        <v>-</v>
      </c>
      <c r="G34" s="54"/>
    </row>
    <row r="35" spans="2:7" ht="14.15" customHeight="1" x14ac:dyDescent="0.25">
      <c r="B35" s="54"/>
      <c r="C35" s="308"/>
      <c r="D35" s="313"/>
      <c r="E35" s="212" t="s">
        <v>361</v>
      </c>
      <c r="F35" s="91" t="str">
        <f>' Implementação do Programa'!O117</f>
        <v>-</v>
      </c>
      <c r="G35" s="54"/>
    </row>
    <row r="36" spans="2:7" ht="14.15" customHeight="1" x14ac:dyDescent="0.25">
      <c r="B36" s="54"/>
      <c r="C36" s="308"/>
      <c r="D36" s="313"/>
      <c r="E36" s="212" t="s">
        <v>362</v>
      </c>
      <c r="F36" s="91" t="str">
        <f>' Implementação do Programa'!O124</f>
        <v>-</v>
      </c>
      <c r="G36" s="54"/>
    </row>
    <row r="37" spans="2:7" ht="14.15" customHeight="1" x14ac:dyDescent="0.25">
      <c r="B37" s="54"/>
      <c r="C37" s="308"/>
      <c r="D37" s="313"/>
      <c r="E37" s="212" t="s">
        <v>460</v>
      </c>
      <c r="F37" s="91" t="str">
        <f>' Implementação do Programa'!O134</f>
        <v>-</v>
      </c>
      <c r="G37" s="54"/>
    </row>
    <row r="38" spans="2:7" ht="14.15" customHeight="1" x14ac:dyDescent="0.25">
      <c r="B38" s="54"/>
      <c r="C38" s="308"/>
      <c r="D38" s="313"/>
      <c r="E38" s="215" t="s">
        <v>364</v>
      </c>
      <c r="F38" s="91" t="str">
        <f>' Implementação do Programa'!O140</f>
        <v>-</v>
      </c>
      <c r="G38" s="54"/>
    </row>
    <row r="39" spans="2:7" ht="14.5" customHeight="1" thickBot="1" x14ac:dyDescent="0.3">
      <c r="B39" s="54"/>
      <c r="C39" s="308"/>
      <c r="D39" s="314"/>
      <c r="E39" s="213" t="s">
        <v>66</v>
      </c>
      <c r="F39" s="91" t="str">
        <f>' Implementação do Programa'!O144</f>
        <v>-</v>
      </c>
      <c r="G39" s="54"/>
    </row>
    <row r="40" spans="2:7" ht="14.15" customHeight="1" x14ac:dyDescent="0.25">
      <c r="B40" s="54"/>
      <c r="C40" s="308"/>
      <c r="D40" s="313" t="s">
        <v>212</v>
      </c>
      <c r="E40" s="219" t="s">
        <v>46</v>
      </c>
      <c r="F40" s="91" t="str">
        <f>' Implementação do Programa'!O152</f>
        <v>-</v>
      </c>
      <c r="G40" s="54"/>
    </row>
    <row r="41" spans="2:7" ht="14.15" customHeight="1" x14ac:dyDescent="0.25">
      <c r="B41" s="54"/>
      <c r="C41" s="308"/>
      <c r="D41" s="313"/>
      <c r="E41" s="212" t="s">
        <v>47</v>
      </c>
      <c r="F41" s="91" t="str">
        <f>' Implementação do Programa'!O158</f>
        <v>-</v>
      </c>
      <c r="G41" s="54"/>
    </row>
    <row r="42" spans="2:7" ht="14.5" customHeight="1" thickBot="1" x14ac:dyDescent="0.3">
      <c r="B42" s="54"/>
      <c r="C42" s="309"/>
      <c r="D42" s="318"/>
      <c r="E42" s="220" t="s">
        <v>67</v>
      </c>
      <c r="F42" s="91" t="str">
        <f>' Implementação do Programa'!O166</f>
        <v>-</v>
      </c>
      <c r="G42" s="54"/>
    </row>
    <row r="43" spans="2:7" ht="14.5" customHeight="1" thickBot="1" x14ac:dyDescent="0.3">
      <c r="B43" s="54"/>
      <c r="C43" s="319" t="s">
        <v>10</v>
      </c>
      <c r="D43" s="304" t="s">
        <v>219</v>
      </c>
      <c r="E43" s="219" t="s">
        <v>461</v>
      </c>
      <c r="F43" s="91" t="str">
        <f>' Resultados do programa'!O6</f>
        <v>-</v>
      </c>
      <c r="G43" s="54"/>
    </row>
    <row r="44" spans="2:7" ht="14.5" customHeight="1" thickBot="1" x14ac:dyDescent="0.3">
      <c r="B44" s="54"/>
      <c r="C44" s="320"/>
      <c r="D44" s="305" t="s">
        <v>141</v>
      </c>
      <c r="E44" s="215" t="s">
        <v>462</v>
      </c>
      <c r="F44" s="91" t="str">
        <f>' Resultados do programa'!O7</f>
        <v>-</v>
      </c>
      <c r="G44" s="54"/>
    </row>
    <row r="45" spans="2:7" ht="14.5" customHeight="1" thickBot="1" x14ac:dyDescent="0.3">
      <c r="B45" s="54"/>
      <c r="C45" s="320"/>
      <c r="D45" s="305"/>
      <c r="E45" s="215" t="s">
        <v>452</v>
      </c>
      <c r="F45" s="91" t="str">
        <f>' Resultados do programa'!O8</f>
        <v>-</v>
      </c>
      <c r="G45" s="54"/>
    </row>
    <row r="46" spans="2:7" ht="14.5" customHeight="1" thickBot="1" x14ac:dyDescent="0.3">
      <c r="B46" s="54"/>
      <c r="C46" s="320"/>
      <c r="D46" s="306"/>
      <c r="E46" s="221" t="s">
        <v>463</v>
      </c>
      <c r="F46" s="91" t="str">
        <f>' Resultados do programa'!O9</f>
        <v>-</v>
      </c>
      <c r="G46" s="54"/>
    </row>
    <row r="47" spans="2:7" ht="14.5" customHeight="1" thickBot="1" x14ac:dyDescent="0.3">
      <c r="B47" s="54"/>
      <c r="C47" s="320"/>
      <c r="D47" s="306"/>
      <c r="E47" s="221" t="s">
        <v>454</v>
      </c>
      <c r="F47" s="91" t="str">
        <f>' Resultados do programa'!O10</f>
        <v>-</v>
      </c>
      <c r="G47" s="54"/>
    </row>
    <row r="48" spans="2:7" ht="14.5" customHeight="1" thickBot="1" x14ac:dyDescent="0.3">
      <c r="B48" s="54"/>
      <c r="C48" s="320"/>
      <c r="D48" s="306"/>
      <c r="E48" s="221" t="s">
        <v>455</v>
      </c>
      <c r="F48" s="91" t="str">
        <f>' Resultados do programa'!O11</f>
        <v>-</v>
      </c>
      <c r="G48" s="54"/>
    </row>
    <row r="49" spans="2:10" ht="14.5" customHeight="1" thickBot="1" x14ac:dyDescent="0.3">
      <c r="B49" s="54"/>
      <c r="C49" s="320"/>
      <c r="D49" s="306"/>
      <c r="E49" s="213" t="s">
        <v>457</v>
      </c>
      <c r="F49" s="91" t="str">
        <f>' Resultados do programa'!O12</f>
        <v>-</v>
      </c>
      <c r="G49" s="54"/>
    </row>
    <row r="50" spans="2:10" ht="23.15" customHeight="1" thickBot="1" x14ac:dyDescent="0.3">
      <c r="B50" s="54"/>
      <c r="C50" s="320"/>
      <c r="D50" s="222" t="s">
        <v>220</v>
      </c>
      <c r="E50" s="223"/>
      <c r="F50" s="91" t="str">
        <f>' Gestão do Programa'!O19</f>
        <v>-</v>
      </c>
      <c r="G50" s="54"/>
    </row>
    <row r="51" spans="2:10" ht="23.15" customHeight="1" thickBot="1" x14ac:dyDescent="0.3">
      <c r="B51" s="54"/>
      <c r="C51" s="321"/>
      <c r="D51" s="224" t="s">
        <v>256</v>
      </c>
      <c r="E51" s="225"/>
      <c r="F51" s="91" t="str">
        <f>IF((SUM(' Gestão do Programa'!L71:N71)+SUM(' Implementação do Programa'!L80:N80)+SUM(' Implementação do Programa'!L81:N81))/3=0,"-", ROUND((SUM(' Gestão do Programa'!L71:N71)+SUM(' Implementação do Programa'!L80:N80)+SUM(' Implementação do Programa'!L81:N81))/3,0))</f>
        <v>-</v>
      </c>
      <c r="G51" s="54"/>
    </row>
    <row r="52" spans="2:10" x14ac:dyDescent="0.25">
      <c r="B52" s="54"/>
      <c r="C52" s="74"/>
      <c r="D52" s="56"/>
      <c r="E52" s="57"/>
      <c r="F52" s="55"/>
      <c r="G52" s="54"/>
    </row>
    <row r="54" spans="2:10" ht="15.5" x14ac:dyDescent="0.35">
      <c r="H54" s="107"/>
      <c r="I54" s="107">
        <f>COUNTIF(F3:F51,"-")</f>
        <v>49</v>
      </c>
      <c r="J54" s="113"/>
    </row>
    <row r="55" spans="2:10" ht="15.5" x14ac:dyDescent="0.35">
      <c r="H55" s="107"/>
      <c r="I55" s="107">
        <f>COUNTIF(F3:F51,"&gt;0")</f>
        <v>0</v>
      </c>
      <c r="J55" s="113"/>
    </row>
    <row r="56" spans="2:10" ht="15.5" x14ac:dyDescent="0.35">
      <c r="E56" s="59"/>
      <c r="H56" s="107" t="s">
        <v>260</v>
      </c>
      <c r="I56" s="107">
        <f>I55/(I54+I55)</f>
        <v>0</v>
      </c>
      <c r="J56" s="113">
        <f>1-I56</f>
        <v>1</v>
      </c>
    </row>
    <row r="57" spans="2:10" x14ac:dyDescent="0.25">
      <c r="E57" s="59"/>
    </row>
    <row r="58" spans="2:10" x14ac:dyDescent="0.25">
      <c r="D58" s="64"/>
      <c r="E58" s="59"/>
    </row>
    <row r="59" spans="2:10" x14ac:dyDescent="0.25">
      <c r="D59" s="64"/>
      <c r="E59" s="59"/>
    </row>
    <row r="60" spans="2:10" x14ac:dyDescent="0.25">
      <c r="D60" s="64"/>
      <c r="E60" s="59"/>
    </row>
    <row r="61" spans="2:10" x14ac:dyDescent="0.25">
      <c r="D61" s="64"/>
      <c r="E61" s="59"/>
    </row>
    <row r="62" spans="2:10" x14ac:dyDescent="0.25">
      <c r="D62" s="64"/>
      <c r="E62" s="59"/>
    </row>
    <row r="63" spans="2:10" x14ac:dyDescent="0.25">
      <c r="D63" s="64"/>
      <c r="E63" s="59"/>
    </row>
    <row r="64" spans="2:10" x14ac:dyDescent="0.25">
      <c r="D64" s="64"/>
      <c r="E64" s="59"/>
    </row>
    <row r="65" spans="4:5" x14ac:dyDescent="0.25">
      <c r="D65" s="64"/>
      <c r="E65" s="59"/>
    </row>
    <row r="66" spans="4:5" x14ac:dyDescent="0.25">
      <c r="D66" s="64"/>
      <c r="E66" s="59"/>
    </row>
    <row r="67" spans="4:5" x14ac:dyDescent="0.25">
      <c r="D67" s="64"/>
      <c r="E67" s="59"/>
    </row>
    <row r="68" spans="4:5" x14ac:dyDescent="0.25">
      <c r="D68" s="64"/>
      <c r="E68" s="59"/>
    </row>
    <row r="69" spans="4:5" x14ac:dyDescent="0.25">
      <c r="D69" s="64"/>
      <c r="E69" s="59"/>
    </row>
    <row r="70" spans="4:5" x14ac:dyDescent="0.25">
      <c r="D70" s="64"/>
      <c r="E70" s="59"/>
    </row>
    <row r="71" spans="4:5" x14ac:dyDescent="0.25">
      <c r="D71" s="64"/>
      <c r="E71" s="59"/>
    </row>
    <row r="72" spans="4:5" x14ac:dyDescent="0.25">
      <c r="D72" s="64"/>
      <c r="E72" s="59"/>
    </row>
    <row r="73" spans="4:5" x14ac:dyDescent="0.25">
      <c r="D73" s="64"/>
      <c r="E73" s="59"/>
    </row>
    <row r="74" spans="4:5" x14ac:dyDescent="0.25">
      <c r="D74" s="64"/>
      <c r="E74" s="59"/>
    </row>
    <row r="75" spans="4:5" x14ac:dyDescent="0.25">
      <c r="D75" s="64"/>
      <c r="E75" s="59"/>
    </row>
    <row r="76" spans="4:5" x14ac:dyDescent="0.25">
      <c r="D76" s="64"/>
      <c r="E76" s="59"/>
    </row>
    <row r="77" spans="4:5" x14ac:dyDescent="0.25">
      <c r="D77" s="64"/>
      <c r="E77" s="59"/>
    </row>
    <row r="78" spans="4:5" x14ac:dyDescent="0.25">
      <c r="D78" s="64"/>
      <c r="E78" s="59"/>
    </row>
    <row r="79" spans="4:5" x14ac:dyDescent="0.25">
      <c r="D79" s="64"/>
      <c r="E79" s="59"/>
    </row>
    <row r="80" spans="4:5" x14ac:dyDescent="0.25">
      <c r="D80" s="64"/>
      <c r="E80" s="59"/>
    </row>
    <row r="81" spans="4:5" x14ac:dyDescent="0.25">
      <c r="D81" s="64"/>
      <c r="E81" s="59"/>
    </row>
    <row r="82" spans="4:5" x14ac:dyDescent="0.25">
      <c r="D82" s="64"/>
      <c r="E82" s="59"/>
    </row>
    <row r="83" spans="4:5" x14ac:dyDescent="0.25">
      <c r="D83" s="64"/>
      <c r="E83" s="59"/>
    </row>
    <row r="84" spans="4:5" x14ac:dyDescent="0.25">
      <c r="D84" s="64"/>
      <c r="E84" s="59"/>
    </row>
    <row r="85" spans="4:5" x14ac:dyDescent="0.25">
      <c r="D85" s="64"/>
    </row>
    <row r="86" spans="4:5" x14ac:dyDescent="0.25">
      <c r="D86" s="64"/>
    </row>
  </sheetData>
  <sheetProtection algorithmName="SHA-512" hashValue="OXsJvg7q5NwiEVcCBQUHtXiogFz3zaz+19k7dU7kIp2yBzseEDEuRK9XjyWUQ9a5wsw96ynth9bRpeyHweN3jw==" saltValue="C0mfqEwObef3onTAWWx38A==" spinCount="100000" sheet="1" insertHyperlinks="0"/>
  <mergeCells count="14">
    <mergeCell ref="C2:F2"/>
    <mergeCell ref="C3:C13"/>
    <mergeCell ref="D3:D6"/>
    <mergeCell ref="D7:D10"/>
    <mergeCell ref="D11:D12"/>
    <mergeCell ref="D43:D49"/>
    <mergeCell ref="C14:C42"/>
    <mergeCell ref="D14:D16"/>
    <mergeCell ref="D17:D23"/>
    <mergeCell ref="D24:D30"/>
    <mergeCell ref="D31:D33"/>
    <mergeCell ref="D34:D39"/>
    <mergeCell ref="D40:D42"/>
    <mergeCell ref="C43:C51"/>
  </mergeCells>
  <phoneticPr fontId="4" type="noConversion"/>
  <conditionalFormatting sqref="F20 F10:F16 F4:F5">
    <cfRule type="expression" dxfId="89" priority="566">
      <formula>F4:F52=5</formula>
    </cfRule>
    <cfRule type="expression" dxfId="88" priority="567">
      <formula>F4:F52=4</formula>
    </cfRule>
    <cfRule type="expression" dxfId="87" priority="568">
      <formula>F4:F52=3</formula>
    </cfRule>
    <cfRule type="expression" dxfId="86" priority="569">
      <formula>F4:F52=2</formula>
    </cfRule>
    <cfRule type="expression" dxfId="85" priority="570">
      <formula>F4:F52=1</formula>
    </cfRule>
  </conditionalFormatting>
  <conditionalFormatting sqref="F17:F19 F7:F9">
    <cfRule type="expression" dxfId="84" priority="646">
      <formula>F7:F56=5</formula>
    </cfRule>
    <cfRule type="expression" dxfId="83" priority="647">
      <formula>F7:F56=4</formula>
    </cfRule>
    <cfRule type="expression" dxfId="82" priority="648">
      <formula>F7:F56=3</formula>
    </cfRule>
    <cfRule type="expression" dxfId="81" priority="649">
      <formula>F7:F56=2</formula>
    </cfRule>
    <cfRule type="expression" dxfId="80" priority="650">
      <formula>F7:F56=1</formula>
    </cfRule>
  </conditionalFormatting>
  <conditionalFormatting sqref="F30">
    <cfRule type="expression" dxfId="79" priority="786">
      <formula>F30:F72=5</formula>
    </cfRule>
    <cfRule type="expression" dxfId="78" priority="787">
      <formula>F30:F72=4</formula>
    </cfRule>
    <cfRule type="expression" dxfId="77" priority="788">
      <formula>F30:F72=3</formula>
    </cfRule>
    <cfRule type="expression" dxfId="76" priority="789">
      <formula>F30:F72=2</formula>
    </cfRule>
    <cfRule type="expression" dxfId="75" priority="790">
      <formula>F30:F72=1</formula>
    </cfRule>
  </conditionalFormatting>
  <conditionalFormatting sqref="F31:F32">
    <cfRule type="expression" dxfId="74" priority="2611">
      <formula>F31:F71=5</formula>
    </cfRule>
    <cfRule type="expression" dxfId="73" priority="2612">
      <formula>F31:F71=4</formula>
    </cfRule>
    <cfRule type="expression" dxfId="72" priority="2613">
      <formula>F31:F71=3</formula>
    </cfRule>
    <cfRule type="expression" dxfId="71" priority="2614">
      <formula>F31:F71=2</formula>
    </cfRule>
    <cfRule type="expression" dxfId="70" priority="2615">
      <formula>F31:F71=1</formula>
    </cfRule>
  </conditionalFormatting>
  <conditionalFormatting sqref="F39:F49">
    <cfRule type="expression" dxfId="69" priority="2706">
      <formula>F39:F82=5</formula>
    </cfRule>
    <cfRule type="expression" dxfId="68" priority="2707">
      <formula>F39:F82=4</formula>
    </cfRule>
    <cfRule type="expression" dxfId="67" priority="2708">
      <formula>F39:F82=3</formula>
    </cfRule>
    <cfRule type="expression" dxfId="66" priority="2709">
      <formula>F39:F82=2</formula>
    </cfRule>
    <cfRule type="expression" dxfId="65" priority="2710">
      <formula>F39:F82=1</formula>
    </cfRule>
  </conditionalFormatting>
  <conditionalFormatting sqref="F33">
    <cfRule type="expression" dxfId="64" priority="2716">
      <formula>F33:F71=5</formula>
    </cfRule>
    <cfRule type="expression" dxfId="63" priority="2717">
      <formula>F33:F71=4</formula>
    </cfRule>
    <cfRule type="expression" dxfId="62" priority="2718">
      <formula>F33:F71=3</formula>
    </cfRule>
    <cfRule type="expression" dxfId="61" priority="2719">
      <formula>F33:F71=2</formula>
    </cfRule>
    <cfRule type="expression" dxfId="60" priority="2720">
      <formula>F33:F71=1</formula>
    </cfRule>
  </conditionalFormatting>
  <conditionalFormatting sqref="F28:F38">
    <cfRule type="expression" dxfId="59" priority="3071">
      <formula>F28:F72=5</formula>
    </cfRule>
    <cfRule type="expression" dxfId="58" priority="3072">
      <formula>F28:F72=4</formula>
    </cfRule>
    <cfRule type="expression" dxfId="57" priority="3073">
      <formula>F28:F72=3</formula>
    </cfRule>
    <cfRule type="expression" dxfId="56" priority="3074">
      <formula>F28:F72=2</formula>
    </cfRule>
    <cfRule type="expression" dxfId="55" priority="3075">
      <formula>F28:F72=1</formula>
    </cfRule>
  </conditionalFormatting>
  <conditionalFormatting sqref="F42:F49">
    <cfRule type="expression" dxfId="54" priority="3151">
      <formula>F42:F71=5</formula>
    </cfRule>
    <cfRule type="expression" dxfId="53" priority="3152">
      <formula>F42:F71=4</formula>
    </cfRule>
    <cfRule type="expression" dxfId="52" priority="3153">
      <formula>F42:F71=3</formula>
    </cfRule>
    <cfRule type="expression" dxfId="51" priority="3154">
      <formula>F42:F71=2</formula>
    </cfRule>
    <cfRule type="expression" dxfId="50" priority="3155">
      <formula>F42:F71=1</formula>
    </cfRule>
  </conditionalFormatting>
  <conditionalFormatting sqref="F21:F29">
    <cfRule type="expression" dxfId="49" priority="3166">
      <formula>F21:F66=5</formula>
    </cfRule>
    <cfRule type="expression" dxfId="48" priority="3167">
      <formula>F21:F66=4</formula>
    </cfRule>
    <cfRule type="expression" dxfId="47" priority="3168">
      <formula>F21:F66=3</formula>
    </cfRule>
    <cfRule type="expression" dxfId="46" priority="3169">
      <formula>F21:F66=2</formula>
    </cfRule>
    <cfRule type="expression" dxfId="45" priority="3170">
      <formula>F21:F66=1</formula>
    </cfRule>
  </conditionalFormatting>
  <conditionalFormatting sqref="F20 F25:F26">
    <cfRule type="expression" dxfId="44" priority="3256">
      <formula>F20:F66=5</formula>
    </cfRule>
    <cfRule type="expression" dxfId="43" priority="3257">
      <formula>F20:F66=4</formula>
    </cfRule>
    <cfRule type="expression" dxfId="42" priority="3258">
      <formula>F20:F66=3</formula>
    </cfRule>
    <cfRule type="expression" dxfId="41" priority="3259">
      <formula>F20:F66=2</formula>
    </cfRule>
    <cfRule type="expression" dxfId="40" priority="3260">
      <formula>F20:F66=1</formula>
    </cfRule>
  </conditionalFormatting>
  <conditionalFormatting sqref="F40:F41">
    <cfRule type="expression" dxfId="39" priority="3336">
      <formula>F40:F71=5</formula>
    </cfRule>
    <cfRule type="expression" dxfId="38" priority="3337">
      <formula>F40:F71=4</formula>
    </cfRule>
    <cfRule type="expression" dxfId="37" priority="3338">
      <formula>F40:F71=3</formula>
    </cfRule>
    <cfRule type="expression" dxfId="36" priority="3339">
      <formula>F40:F71=2</formula>
    </cfRule>
    <cfRule type="expression" dxfId="35" priority="3340">
      <formula>F40:F71=1</formula>
    </cfRule>
  </conditionalFormatting>
  <conditionalFormatting sqref="F3 F21:F24 F6:F19">
    <cfRule type="expression" dxfId="34" priority="3346">
      <formula>F3:F50=5</formula>
    </cfRule>
    <cfRule type="expression" dxfId="33" priority="3347">
      <formula>F3:F50=4</formula>
    </cfRule>
    <cfRule type="expression" dxfId="32" priority="3348">
      <formula>F3:F50=3</formula>
    </cfRule>
    <cfRule type="expression" dxfId="31" priority="3349">
      <formula>F3:F50=2</formula>
    </cfRule>
    <cfRule type="expression" dxfId="30" priority="3350">
      <formula>F3:F50=1</formula>
    </cfRule>
  </conditionalFormatting>
  <conditionalFormatting sqref="F34:F35">
    <cfRule type="expression" dxfId="29" priority="3351">
      <formula>F34:F71=5</formula>
    </cfRule>
    <cfRule type="expression" dxfId="28" priority="3352">
      <formula>F34:F71=4</formula>
    </cfRule>
    <cfRule type="expression" dxfId="27" priority="3353">
      <formula>F34:F71=3</formula>
    </cfRule>
    <cfRule type="expression" dxfId="26" priority="3354">
      <formula>F34:F71=2</formula>
    </cfRule>
    <cfRule type="expression" dxfId="25" priority="3355">
      <formula>F34:F71=1</formula>
    </cfRule>
  </conditionalFormatting>
  <conditionalFormatting sqref="F39">
    <cfRule type="expression" dxfId="24" priority="3431">
      <formula>F39:F71=5</formula>
    </cfRule>
    <cfRule type="expression" dxfId="23" priority="3432">
      <formula>F39:F71=4</formula>
    </cfRule>
    <cfRule type="expression" dxfId="22" priority="3433">
      <formula>F39:F71=3</formula>
    </cfRule>
    <cfRule type="expression" dxfId="21" priority="3434">
      <formula>F39:F71=2</formula>
    </cfRule>
    <cfRule type="expression" dxfId="20" priority="3435">
      <formula>F39:F71=1</formula>
    </cfRule>
  </conditionalFormatting>
  <conditionalFormatting sqref="F36">
    <cfRule type="expression" dxfId="19" priority="3446">
      <formula>F36:F72=5</formula>
    </cfRule>
    <cfRule type="expression" dxfId="18" priority="3447">
      <formula>F36:F72=4</formula>
    </cfRule>
    <cfRule type="expression" dxfId="17" priority="3448">
      <formula>F36:F72=3</formula>
    </cfRule>
    <cfRule type="expression" dxfId="16" priority="3449">
      <formula>F36:F72=2</formula>
    </cfRule>
    <cfRule type="expression" dxfId="15" priority="3450">
      <formula>F36:F72=1</formula>
    </cfRule>
  </conditionalFormatting>
  <conditionalFormatting sqref="F37:F38">
    <cfRule type="expression" dxfId="14" priority="3496">
      <formula>F37:F72=5</formula>
    </cfRule>
    <cfRule type="expression" dxfId="13" priority="3497">
      <formula>F37:F72=4</formula>
    </cfRule>
    <cfRule type="expression" dxfId="12" priority="3498">
      <formula>F37:F72=3</formula>
    </cfRule>
    <cfRule type="expression" dxfId="11" priority="3499">
      <formula>F37:F72=2</formula>
    </cfRule>
    <cfRule type="expression" dxfId="10" priority="3500">
      <formula>F37:F72=1</formula>
    </cfRule>
  </conditionalFormatting>
  <conditionalFormatting sqref="F50:F51">
    <cfRule type="expression" dxfId="9" priority="1">
      <formula>F50:F93=5</formula>
    </cfRule>
    <cfRule type="expression" dxfId="8" priority="2">
      <formula>F50:F93=4</formula>
    </cfRule>
    <cfRule type="expression" dxfId="7" priority="3">
      <formula>F50:F93=3</formula>
    </cfRule>
    <cfRule type="expression" dxfId="6" priority="4">
      <formula>F50:F93=2</formula>
    </cfRule>
    <cfRule type="expression" dxfId="5" priority="5">
      <formula>F50:F93=1</formula>
    </cfRule>
  </conditionalFormatting>
  <conditionalFormatting sqref="F50:F51">
    <cfRule type="expression" dxfId="4" priority="6">
      <formula>F50:F79=5</formula>
    </cfRule>
    <cfRule type="expression" dxfId="3" priority="7">
      <formula>F50:F79=4</formula>
    </cfRule>
    <cfRule type="expression" dxfId="2" priority="8">
      <formula>F50:F79=3</formula>
    </cfRule>
    <cfRule type="expression" dxfId="1" priority="9">
      <formula>F50:F79=2</formula>
    </cfRule>
    <cfRule type="expression" dxfId="0" priority="10">
      <formula>F50:F79=1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 Contorno</vt:lpstr>
      <vt:lpstr> Introdução</vt:lpstr>
      <vt:lpstr> Instruções</vt:lpstr>
      <vt:lpstr> Perguntas frequentes</vt:lpstr>
      <vt:lpstr> Orientação para CMM</vt:lpstr>
      <vt:lpstr> Gestão do Programa</vt:lpstr>
      <vt:lpstr> Implementação do Programa</vt:lpstr>
      <vt:lpstr> Resultados do programa</vt:lpstr>
      <vt:lpstr> Resumo das pontuações</vt:lpstr>
      <vt:lpstr> Próximos passos</vt:lpstr>
      <vt:lpstr> Bibliografia</vt:lpstr>
      <vt:lpstr> Acrônimos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Micah Fineberg</dc:creator>
  <cp:lastModifiedBy>Kamogelo Nunu</cp:lastModifiedBy>
  <cp:lastPrinted>2019-10-07T13:51:47Z</cp:lastPrinted>
  <dcterms:created xsi:type="dcterms:W3CDTF">2019-06-11T11:16:54Z</dcterms:created>
  <dcterms:modified xsi:type="dcterms:W3CDTF">2022-10-17T11:58:56Z</dcterms:modified>
</cp:coreProperties>
</file>